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FO Forum\2014\07-July\Final\"/>
    </mc:Choice>
  </mc:AlternateContent>
  <bookViews>
    <workbookView xWindow="1935" yWindow="1035" windowWidth="23145" windowHeight="10770" xr2:uid="{00000000-000D-0000-FFFF-FFFF00000000}"/>
  </bookViews>
  <sheets>
    <sheet name="Total Margin Report Dashboard" sheetId="1" r:id="rId1"/>
  </sheets>
  <definedNames>
    <definedName name="Annualized">#REF!</definedName>
    <definedName name="expense" localSheetId="0">#REF!</definedName>
    <definedName name="expense">#REF!</definedName>
    <definedName name="intercompany" localSheetId="0">#REF!</definedName>
    <definedName name="intercompany">#REF!</definedName>
    <definedName name="intercompany2" localSheetId="0">#REF!</definedName>
    <definedName name="intercompany2">#REF!</definedName>
    <definedName name="_xlnm.Print_Area" localSheetId="0">'Total Margin Report Dashboard'!$A$2:$U$54</definedName>
    <definedName name="prioryear">#REF!</definedName>
    <definedName name="target">#REF!</definedName>
  </definedNames>
  <calcPr calcId="171027"/>
</workbook>
</file>

<file path=xl/calcChain.xml><?xml version="1.0" encoding="utf-8"?>
<calcChain xmlns="http://schemas.openxmlformats.org/spreadsheetml/2006/main">
  <c r="Q18" i="1" l="1"/>
  <c r="Q46" i="1" s="1"/>
  <c r="J46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18" i="1"/>
  <c r="D46" i="1"/>
  <c r="D38" i="1"/>
  <c r="D39" i="1"/>
  <c r="D40" i="1"/>
  <c r="D41" i="1"/>
  <c r="T41" i="1" s="1"/>
  <c r="D42" i="1"/>
  <c r="D43" i="1"/>
  <c r="D44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8" i="1"/>
  <c r="T18" i="1" s="1"/>
  <c r="L18" i="1" l="1"/>
  <c r="L22" i="1"/>
  <c r="B46" i="1"/>
  <c r="L34" i="1"/>
  <c r="M34" i="1" s="1"/>
  <c r="L19" i="1"/>
  <c r="R46" i="1" l="1"/>
  <c r="G46" i="1"/>
  <c r="I46" i="1"/>
  <c r="T20" i="1"/>
  <c r="U20" i="1" s="1"/>
  <c r="L21" i="1"/>
  <c r="L23" i="1"/>
  <c r="L24" i="1"/>
  <c r="L25" i="1"/>
  <c r="L26" i="1"/>
  <c r="M26" i="1" s="1"/>
  <c r="L27" i="1"/>
  <c r="L28" i="1"/>
  <c r="L29" i="1"/>
  <c r="M29" i="1" s="1"/>
  <c r="L30" i="1"/>
  <c r="L31" i="1"/>
  <c r="L32" i="1"/>
  <c r="L33" i="1"/>
  <c r="T34" i="1"/>
  <c r="U34" i="1" s="1"/>
  <c r="L35" i="1"/>
  <c r="L36" i="1"/>
  <c r="L37" i="1"/>
  <c r="L38" i="1"/>
  <c r="L39" i="1"/>
  <c r="M39" i="1" s="1"/>
  <c r="L40" i="1"/>
  <c r="L42" i="1"/>
  <c r="L43" i="1"/>
  <c r="L44" i="1"/>
  <c r="O46" i="1"/>
  <c r="M18" i="1" l="1"/>
  <c r="M25" i="1"/>
  <c r="M42" i="1"/>
  <c r="M21" i="1"/>
  <c r="T44" i="1"/>
  <c r="U44" i="1" s="1"/>
  <c r="C46" i="1"/>
  <c r="H46" i="1"/>
  <c r="L20" i="1"/>
  <c r="M20" i="1" s="1"/>
  <c r="U18" i="1"/>
  <c r="M43" i="1"/>
  <c r="M35" i="1"/>
  <c r="M23" i="1"/>
  <c r="L41" i="1"/>
  <c r="M41" i="1" s="1"/>
  <c r="T28" i="1"/>
  <c r="U28" i="1" s="1"/>
  <c r="T26" i="1"/>
  <c r="U26" i="1" s="1"/>
  <c r="T42" i="1"/>
  <c r="U42" i="1" s="1"/>
  <c r="T39" i="1"/>
  <c r="U39" i="1" s="1"/>
  <c r="T36" i="1"/>
  <c r="U36" i="1" s="1"/>
  <c r="T33" i="1"/>
  <c r="U33" i="1" s="1"/>
  <c r="T23" i="1"/>
  <c r="U23" i="1" s="1"/>
  <c r="U41" i="1"/>
  <c r="T25" i="1"/>
  <c r="U25" i="1" s="1"/>
  <c r="M31" i="1"/>
  <c r="M27" i="1"/>
  <c r="M22" i="1"/>
  <c r="M19" i="1"/>
  <c r="M37" i="1"/>
  <c r="M38" i="1"/>
  <c r="T29" i="1"/>
  <c r="U29" i="1" s="1"/>
  <c r="T27" i="1"/>
  <c r="U27" i="1" s="1"/>
  <c r="T24" i="1"/>
  <c r="U24" i="1" s="1"/>
  <c r="T22" i="1"/>
  <c r="U22" i="1" s="1"/>
  <c r="T21" i="1"/>
  <c r="U21" i="1" s="1"/>
  <c r="T19" i="1"/>
  <c r="T31" i="1"/>
  <c r="U31" i="1" s="1"/>
  <c r="T30" i="1"/>
  <c r="U30" i="1" s="1"/>
  <c r="T43" i="1"/>
  <c r="U43" i="1" s="1"/>
  <c r="T40" i="1"/>
  <c r="U40" i="1" s="1"/>
  <c r="T38" i="1"/>
  <c r="U38" i="1" s="1"/>
  <c r="T37" i="1"/>
  <c r="U37" i="1" s="1"/>
  <c r="T35" i="1"/>
  <c r="U35" i="1" s="1"/>
  <c r="T32" i="1"/>
  <c r="U32" i="1" s="1"/>
  <c r="P46" i="1"/>
  <c r="M33" i="1"/>
  <c r="M30" i="1"/>
  <c r="E46" i="1"/>
  <c r="M24" i="1"/>
  <c r="M28" i="1"/>
  <c r="M32" i="1"/>
  <c r="M36" i="1"/>
  <c r="M40" i="1"/>
  <c r="M44" i="1"/>
  <c r="U19" i="1" l="1"/>
  <c r="T46" i="1"/>
  <c r="U46" i="1"/>
  <c r="L46" i="1"/>
  <c r="M46" i="1" s="1"/>
</calcChain>
</file>

<file path=xl/sharedStrings.xml><?xml version="1.0" encoding="utf-8"?>
<sst xmlns="http://schemas.openxmlformats.org/spreadsheetml/2006/main" count="63" uniqueCount="55">
  <si>
    <t>TOTAL MARGIN DASHBOARD</t>
  </si>
  <si>
    <t>Medical Center &amp; Medical Group</t>
  </si>
  <si>
    <t>Service Lines</t>
  </si>
  <si>
    <t>$ In  thousands</t>
  </si>
  <si>
    <t xml:space="preserve">Variance CY to Target
</t>
  </si>
  <si>
    <t>Variance CY to PY</t>
  </si>
  <si>
    <t>Service Line</t>
  </si>
  <si>
    <t xml:space="preserve"> Revenue</t>
  </si>
  <si>
    <t>Expense</t>
  </si>
  <si>
    <t>Total Margin</t>
  </si>
  <si>
    <t>Contr Margin</t>
  </si>
  <si>
    <t>Revenue</t>
  </si>
  <si>
    <t>Ambulatory Medicine</t>
  </si>
  <si>
    <t>Anatomic Path Outreach</t>
  </si>
  <si>
    <t>Anesthesiology</t>
  </si>
  <si>
    <t>Cancer</t>
  </si>
  <si>
    <t>Clinical Path Outreach</t>
  </si>
  <si>
    <t>CMG</t>
  </si>
  <si>
    <t>Critical Care</t>
  </si>
  <si>
    <t>Dermatology</t>
  </si>
  <si>
    <t>Diabetes &amp; Endocrine</t>
  </si>
  <si>
    <t>Emergency Medicine</t>
  </si>
  <si>
    <t>Endoscopy &amp; GI</t>
  </si>
  <si>
    <t>Family Medicine</t>
  </si>
  <si>
    <t>Heart &amp; Vascular</t>
  </si>
  <si>
    <t>Hospital Medicine</t>
  </si>
  <si>
    <t>MSK</t>
  </si>
  <si>
    <t>Neurology</t>
  </si>
  <si>
    <t>Neurosurgery</t>
  </si>
  <si>
    <t>Ophthalmology</t>
  </si>
  <si>
    <t>Other</t>
  </si>
  <si>
    <t>Otolaryngology</t>
  </si>
  <si>
    <t>Pediatrics</t>
  </si>
  <si>
    <t>Psychiatry</t>
  </si>
  <si>
    <t>Radiology</t>
  </si>
  <si>
    <t>Solid Organ Disorders</t>
  </si>
  <si>
    <t>Surgery</t>
  </si>
  <si>
    <t>Urology</t>
  </si>
  <si>
    <t>Womens Health</t>
  </si>
  <si>
    <t>Totals</t>
  </si>
  <si>
    <t>Footnotes:</t>
  </si>
  <si>
    <t>Legend</t>
  </si>
  <si>
    <t>*Annualization is a straight line approach</t>
  </si>
  <si>
    <t>Favorable</t>
  </si>
  <si>
    <t>Unfavorable</t>
  </si>
  <si>
    <t xml:space="preserve">The Expense Column includes Direct Costs and Indirect Costs. </t>
  </si>
  <si>
    <t>Target **</t>
  </si>
  <si>
    <t>Total Prior Year - FY 20x</t>
  </si>
  <si>
    <t>Annualized * Current Year - FY 20x</t>
  </si>
  <si>
    <t>NUMBERS ARE NOT ACTUAL, ONLY FOR ILLUSTRATION PURPOSES</t>
  </si>
  <si>
    <t>Annualized YTD 201x</t>
  </si>
  <si>
    <t>** Target revenue is run rate plus revenue initiatives.</t>
  </si>
  <si>
    <r>
      <rPr>
        <sz val="12"/>
        <color indexed="8"/>
        <rFont val="Calibri"/>
        <family val="2"/>
        <scheme val="minor"/>
      </rPr>
      <t>Finance leaders at UMass Memorial Medical Center share this contribution and total margin scorecard with service line leaders during quarterly actual-versus-budget analyses.</t>
    </r>
    <r>
      <rPr>
        <sz val="12"/>
        <color indexed="8"/>
        <rFont val="Times New Roman"/>
        <family val="1"/>
      </rPr>
      <t xml:space="preserve">  </t>
    </r>
  </si>
  <si>
    <r>
      <rPr>
        <i/>
        <sz val="10"/>
        <color indexed="8"/>
        <rFont val="Arial"/>
        <family val="2"/>
      </rPr>
      <t>Source:</t>
    </r>
    <r>
      <rPr>
        <sz val="10"/>
        <color indexed="8"/>
        <rFont val="Arial"/>
        <family val="2"/>
      </rPr>
      <t xml:space="preserve"> UMass Memorial Medical Center, 2014. Used with permission. </t>
    </r>
  </si>
  <si>
    <t>An HFMA Forums Tool (hfma.org/forums)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</si>
</sst>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$-409]#,##0_);\([$$-409]#,##0\);\-"/>
    <numFmt numFmtId="165" formatCode="mmmm\ dd&quot;, &quot;yyyy"/>
    <numFmt numFmtId="166" formatCode="mmm\ dd&quot;, &quot;yyyy"/>
  </numFmts>
  <fonts count="22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i/>
      <sz val="7"/>
      <color indexed="8"/>
      <name val="Arial"/>
      <family val="2"/>
    </font>
    <font>
      <b/>
      <sz val="24"/>
      <color indexed="8"/>
      <name val="Arial"/>
      <family val="2"/>
    </font>
    <font>
      <b/>
      <sz val="8"/>
      <color indexed="8"/>
      <name val="Arial"/>
      <family val="2"/>
    </font>
    <font>
      <b/>
      <u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0"/>
      <color indexed="8"/>
      <name val="ARIAL"/>
      <family val="2"/>
    </font>
    <font>
      <sz val="12"/>
      <color indexed="8"/>
      <name val="Times New Roman"/>
      <family val="1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0"/>
      <color indexed="8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top"/>
    </xf>
    <xf numFmtId="9" fontId="12" fillId="0" borderId="0" applyFont="0" applyFill="0" applyBorder="0" applyAlignment="0" applyProtection="0"/>
    <xf numFmtId="0" fontId="8" fillId="0" borderId="0"/>
    <xf numFmtId="43" fontId="12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>
      <alignment vertical="top"/>
    </xf>
    <xf numFmtId="0" fontId="1" fillId="0" borderId="0"/>
  </cellStyleXfs>
  <cellXfs count="69">
    <xf numFmtId="0" fontId="0" fillId="0" borderId="0" xfId="0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 vertical="top" readingOrder="1"/>
    </xf>
    <xf numFmtId="0" fontId="0" fillId="2" borderId="0" xfId="0" applyFill="1">
      <alignment vertical="top"/>
    </xf>
    <xf numFmtId="0" fontId="0" fillId="2" borderId="0" xfId="0" applyFill="1" applyBorder="1">
      <alignment vertical="top"/>
    </xf>
    <xf numFmtId="0" fontId="0" fillId="2" borderId="0" xfId="0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 wrapText="1" readingOrder="1"/>
    </xf>
    <xf numFmtId="0" fontId="0" fillId="2" borderId="0" xfId="0" applyFill="1" applyAlignment="1">
      <alignment horizontal="center" vertical="top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6" fillId="0" borderId="8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right" vertical="top" wrapText="1" readingOrder="1"/>
    </xf>
    <xf numFmtId="0" fontId="6" fillId="2" borderId="0" xfId="0" applyFont="1" applyFill="1" applyAlignment="1">
      <alignment horizontal="center" vertical="top" wrapText="1" readingOrder="1"/>
    </xf>
    <xf numFmtId="0" fontId="7" fillId="0" borderId="0" xfId="0" applyFont="1" applyAlignment="1">
      <alignment horizontal="left" vertical="top"/>
    </xf>
    <xf numFmtId="37" fontId="5" fillId="0" borderId="0" xfId="0" applyNumberFormat="1" applyFont="1" applyAlignment="1">
      <alignment vertical="top"/>
    </xf>
    <xf numFmtId="37" fontId="5" fillId="0" borderId="0" xfId="0" applyNumberFormat="1" applyFont="1" applyAlignment="1">
      <alignment horizontal="right" vertical="top"/>
    </xf>
    <xf numFmtId="37" fontId="5" fillId="0" borderId="0" xfId="0" applyNumberFormat="1" applyFont="1" applyAlignment="1">
      <alignment horizontal="center" vertical="top"/>
    </xf>
    <xf numFmtId="37" fontId="5" fillId="2" borderId="0" xfId="0" applyNumberFormat="1" applyFont="1" applyFill="1" applyAlignment="1">
      <alignment horizontal="right" vertical="top"/>
    </xf>
    <xf numFmtId="0" fontId="7" fillId="2" borderId="0" xfId="0" applyFont="1" applyFill="1" applyAlignment="1">
      <alignment horizontal="left" vertical="top"/>
    </xf>
    <xf numFmtId="37" fontId="5" fillId="2" borderId="0" xfId="0" applyNumberFormat="1" applyFont="1" applyFill="1" applyBorder="1" applyAlignment="1">
      <alignment vertical="top"/>
    </xf>
    <xf numFmtId="37" fontId="5" fillId="2" borderId="0" xfId="0" applyNumberFormat="1" applyFont="1" applyFill="1" applyAlignment="1">
      <alignment horizontal="center" vertical="top"/>
    </xf>
    <xf numFmtId="0" fontId="5" fillId="0" borderId="0" xfId="0" applyFont="1">
      <alignment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10" xfId="0" applyNumberFormat="1" applyFont="1" applyBorder="1" applyAlignment="1">
      <alignment horizontal="right" vertical="top"/>
    </xf>
    <xf numFmtId="164" fontId="5" fillId="2" borderId="0" xfId="0" applyNumberFormat="1" applyFont="1" applyFill="1" applyBorder="1" applyAlignment="1">
      <alignment horizontal="right" vertical="top"/>
    </xf>
    <xf numFmtId="0" fontId="7" fillId="2" borderId="0" xfId="0" applyFont="1" applyFill="1">
      <alignment vertical="top"/>
    </xf>
    <xf numFmtId="164" fontId="0" fillId="0" borderId="0" xfId="0" applyNumberFormat="1">
      <alignment vertical="top"/>
    </xf>
    <xf numFmtId="37" fontId="5" fillId="0" borderId="0" xfId="0" applyNumberFormat="1" applyFont="1" applyBorder="1" applyAlignment="1">
      <alignment horizontal="right" vertical="top"/>
    </xf>
    <xf numFmtId="0" fontId="9" fillId="0" borderId="0" xfId="2" applyFont="1"/>
    <xf numFmtId="0" fontId="11" fillId="0" borderId="0" xfId="2" applyFont="1"/>
    <xf numFmtId="0" fontId="5" fillId="0" borderId="0" xfId="0" applyFont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vertical="top" readingOrder="1"/>
    </xf>
    <xf numFmtId="0" fontId="15" fillId="0" borderId="0" xfId="0" applyFont="1" applyBorder="1" applyAlignment="1">
      <alignment horizontal="center"/>
    </xf>
    <xf numFmtId="165" fontId="7" fillId="0" borderId="0" xfId="0" applyNumberFormat="1" applyFont="1" applyAlignment="1">
      <alignment horizontal="center" vertical="top"/>
    </xf>
    <xf numFmtId="165" fontId="7" fillId="0" borderId="0" xfId="0" applyNumberFormat="1" applyFont="1" applyAlignment="1">
      <alignment horizontal="left" vertical="top"/>
    </xf>
    <xf numFmtId="0" fontId="15" fillId="0" borderId="0" xfId="0" applyFont="1" applyBorder="1" applyAlignment="1"/>
    <xf numFmtId="0" fontId="0" fillId="4" borderId="0" xfId="0" applyFill="1" applyAlignment="1">
      <alignment horizontal="center" vertical="top"/>
    </xf>
    <xf numFmtId="37" fontId="5" fillId="4" borderId="0" xfId="0" applyNumberFormat="1" applyFont="1" applyFill="1" applyBorder="1" applyAlignment="1">
      <alignment horizontal="center" vertical="top"/>
    </xf>
    <xf numFmtId="0" fontId="16" fillId="0" borderId="0" xfId="0" applyFont="1" applyFill="1">
      <alignment vertical="top"/>
    </xf>
    <xf numFmtId="0" fontId="0" fillId="0" borderId="0" xfId="0" applyFill="1">
      <alignment vertical="top"/>
    </xf>
    <xf numFmtId="0" fontId="0" fillId="0" borderId="0" xfId="0" applyFill="1" applyAlignment="1">
      <alignment horizontal="center" vertical="top"/>
    </xf>
    <xf numFmtId="0" fontId="2" fillId="0" borderId="0" xfId="0" applyFont="1" applyAlignment="1">
      <alignment vertical="top" readingOrder="1"/>
    </xf>
    <xf numFmtId="3" fontId="13" fillId="4" borderId="1" xfId="1" applyNumberFormat="1" applyFont="1" applyFill="1" applyBorder="1" applyAlignment="1">
      <alignment horizontal="center"/>
    </xf>
    <xf numFmtId="0" fontId="8" fillId="4" borderId="2" xfId="0" applyFont="1" applyFill="1" applyBorder="1" applyAlignment="1"/>
    <xf numFmtId="0" fontId="14" fillId="4" borderId="3" xfId="2" applyFont="1" applyFill="1" applyBorder="1"/>
    <xf numFmtId="3" fontId="13" fillId="4" borderId="5" xfId="1" applyNumberFormat="1" applyFont="1" applyFill="1" applyBorder="1" applyAlignment="1">
      <alignment horizontal="center"/>
    </xf>
    <xf numFmtId="0" fontId="8" fillId="4" borderId="6" xfId="0" applyFont="1" applyFill="1" applyBorder="1" applyAlignment="1"/>
    <xf numFmtId="0" fontId="14" fillId="4" borderId="7" xfId="2" applyFont="1" applyFill="1" applyBorder="1"/>
    <xf numFmtId="0" fontId="2" fillId="0" borderId="0" xfId="0" applyFont="1" applyAlignment="1">
      <alignment horizontal="center" vertical="top" readingOrder="1"/>
    </xf>
    <xf numFmtId="0" fontId="17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 readingOrder="1"/>
    </xf>
    <xf numFmtId="0" fontId="12" fillId="0" borderId="0" xfId="0" applyFont="1" applyAlignment="1">
      <alignment horizontal="left" vertical="top"/>
    </xf>
    <xf numFmtId="166" fontId="7" fillId="0" borderId="0" xfId="0" applyNumberFormat="1" applyFont="1" applyAlignment="1">
      <alignment horizontal="right" vertical="top"/>
    </xf>
    <xf numFmtId="165" fontId="7" fillId="0" borderId="0" xfId="0" applyNumberFormat="1" applyFont="1" applyAlignment="1">
      <alignment horizontal="left" vertical="top"/>
    </xf>
    <xf numFmtId="0" fontId="10" fillId="4" borderId="11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top" readingOrder="1"/>
    </xf>
    <xf numFmtId="0" fontId="2" fillId="0" borderId="0" xfId="0" applyFont="1" applyAlignment="1">
      <alignment horizontal="center" vertical="top" readingOrder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 readingOrder="1"/>
    </xf>
    <xf numFmtId="0" fontId="5" fillId="0" borderId="2" xfId="0" applyFont="1" applyFill="1" applyBorder="1" applyAlignment="1">
      <alignment horizontal="center" vertical="top" wrapText="1" readingOrder="1"/>
    </xf>
    <xf numFmtId="0" fontId="5" fillId="0" borderId="3" xfId="0" applyFont="1" applyFill="1" applyBorder="1" applyAlignment="1">
      <alignment horizontal="center" vertical="top" wrapText="1" readingOrder="1"/>
    </xf>
    <xf numFmtId="0" fontId="5" fillId="0" borderId="5" xfId="0" applyFont="1" applyFill="1" applyBorder="1" applyAlignment="1">
      <alignment horizontal="center" vertical="top" wrapText="1" readingOrder="1"/>
    </xf>
    <xf numFmtId="0" fontId="5" fillId="0" borderId="6" xfId="0" applyFont="1" applyFill="1" applyBorder="1" applyAlignment="1">
      <alignment horizontal="center" vertical="top" wrapText="1" readingOrder="1"/>
    </xf>
    <xf numFmtId="0" fontId="5" fillId="0" borderId="7" xfId="0" applyFont="1" applyFill="1" applyBorder="1" applyAlignment="1">
      <alignment horizontal="center" vertical="top" wrapText="1" readingOrder="1"/>
    </xf>
    <xf numFmtId="0" fontId="5" fillId="0" borderId="4" xfId="0" applyFont="1" applyFill="1" applyBorder="1" applyAlignment="1">
      <alignment horizontal="center" vertical="top" wrapText="1" readingOrder="1"/>
    </xf>
    <xf numFmtId="0" fontId="21" fillId="0" borderId="0" xfId="0" applyFont="1">
      <alignment vertical="top"/>
    </xf>
  </cellXfs>
  <cellStyles count="8">
    <cellStyle name="Comma 2" xfId="3" xr:uid="{00000000-0005-0000-0000-000000000000}"/>
    <cellStyle name="Comma 3" xfId="4" xr:uid="{00000000-0005-0000-0000-000001000000}"/>
    <cellStyle name="Comma 4" xfId="5" xr:uid="{00000000-0005-0000-0000-000002000000}"/>
    <cellStyle name="Normal" xfId="0" builtinId="0"/>
    <cellStyle name="Normal 2" xfId="2" xr:uid="{00000000-0005-0000-0000-000004000000}"/>
    <cellStyle name="Normal 3" xfId="6" xr:uid="{00000000-0005-0000-0000-000005000000}"/>
    <cellStyle name="Normal 4" xfId="7" xr:uid="{00000000-0005-0000-0000-000006000000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U55"/>
  <sheetViews>
    <sheetView showGridLines="0" tabSelected="1" showOutlineSymbols="0" workbookViewId="0">
      <selection activeCell="E2" sqref="E2"/>
    </sheetView>
  </sheetViews>
  <sheetFormatPr defaultColWidth="8" defaultRowHeight="12.75" customHeight="1" x14ac:dyDescent="0.2"/>
  <cols>
    <col min="1" max="1" width="17.7109375" customWidth="1"/>
    <col min="2" max="3" width="9.28515625" bestFit="1" customWidth="1"/>
    <col min="4" max="4" width="10.7109375" bestFit="1" customWidth="1"/>
    <col min="5" max="5" width="11.28515625" bestFit="1" customWidth="1"/>
    <col min="6" max="6" width="2.7109375" customWidth="1"/>
    <col min="7" max="8" width="9.28515625" bestFit="1" customWidth="1"/>
    <col min="9" max="9" width="10.7109375" bestFit="1" customWidth="1"/>
    <col min="10" max="10" width="11.28515625" bestFit="1" customWidth="1"/>
    <col min="11" max="11" width="2.7109375" customWidth="1"/>
    <col min="12" max="12" width="10.7109375" bestFit="1" customWidth="1"/>
    <col min="13" max="13" width="5.7109375" style="1" customWidth="1"/>
    <col min="14" max="14" width="2.7109375" customWidth="1"/>
    <col min="15" max="16" width="9.28515625" bestFit="1" customWidth="1"/>
    <col min="17" max="17" width="10.7109375" bestFit="1" customWidth="1"/>
    <col min="18" max="18" width="11.28515625" bestFit="1" customWidth="1"/>
    <col min="19" max="19" width="2.7109375" customWidth="1"/>
    <col min="20" max="20" width="10.42578125" bestFit="1" customWidth="1"/>
    <col min="21" max="21" width="2.5703125" bestFit="1" customWidth="1"/>
    <col min="22" max="250" width="6.85546875" customWidth="1"/>
  </cols>
  <sheetData>
    <row r="1" spans="1:21" ht="12.75" customHeight="1" x14ac:dyDescent="0.2">
      <c r="A1" s="68" t="s">
        <v>54</v>
      </c>
    </row>
    <row r="2" spans="1:21" s="40" customFormat="1" ht="12.75" customHeight="1" x14ac:dyDescent="0.2">
      <c r="A2" s="39"/>
      <c r="M2" s="41"/>
    </row>
    <row r="3" spans="1:21" ht="12.75" customHeight="1" x14ac:dyDescent="0.2">
      <c r="A3" s="58" t="s">
        <v>49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42"/>
      <c r="T3" s="42"/>
      <c r="U3" s="42"/>
    </row>
    <row r="4" spans="1:21" ht="15" customHeight="1" x14ac:dyDescent="0.2">
      <c r="A4" s="59" t="s">
        <v>0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1:21" ht="13.5" customHeight="1" x14ac:dyDescent="0.2">
      <c r="A5" s="59" t="s">
        <v>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</row>
    <row r="6" spans="1:21" ht="15.75" x14ac:dyDescent="0.2">
      <c r="A6" s="59" t="s">
        <v>50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</row>
    <row r="7" spans="1:21" ht="12.75" customHeight="1" x14ac:dyDescent="0.2">
      <c r="A7" s="59" t="s">
        <v>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</row>
    <row r="8" spans="1:21" ht="12.75" customHeight="1" x14ac:dyDescent="0.2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ht="12.75" customHeight="1" x14ac:dyDescent="0.2">
      <c r="A9" s="50" t="s">
        <v>52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51"/>
      <c r="R9" s="51"/>
      <c r="S9" s="49"/>
      <c r="T9" s="49"/>
      <c r="U9" s="49"/>
    </row>
    <row r="10" spans="1:21" ht="12.75" customHeight="1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spans="1:21" ht="12.75" customHeight="1" x14ac:dyDescent="0.2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pans="1:21" ht="12.75" customHeight="1" x14ac:dyDescent="0.2">
      <c r="A12" s="2" t="s">
        <v>3</v>
      </c>
      <c r="O12" s="60"/>
      <c r="P12" s="60"/>
      <c r="Q12" s="60"/>
      <c r="R12" s="60"/>
      <c r="S12" s="60"/>
      <c r="T12" s="60"/>
      <c r="U12" s="60"/>
    </row>
    <row r="13" spans="1:2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4"/>
      <c r="M13" s="5"/>
      <c r="N13" s="6"/>
      <c r="O13" s="3"/>
      <c r="P13" s="3"/>
      <c r="Q13" s="3"/>
      <c r="R13" s="3"/>
      <c r="S13" s="3"/>
      <c r="T13" s="3"/>
      <c r="U13" s="3"/>
    </row>
    <row r="14" spans="1:21" ht="12.75" customHeight="1" x14ac:dyDescent="0.2">
      <c r="A14" s="3"/>
      <c r="B14" s="61" t="s">
        <v>48</v>
      </c>
      <c r="C14" s="62"/>
      <c r="D14" s="62"/>
      <c r="E14" s="63"/>
      <c r="F14" s="3"/>
      <c r="G14" s="61" t="s">
        <v>46</v>
      </c>
      <c r="H14" s="62"/>
      <c r="I14" s="62"/>
      <c r="J14" s="63"/>
      <c r="K14" s="3"/>
      <c r="L14" s="67" t="s">
        <v>4</v>
      </c>
      <c r="M14" s="67"/>
      <c r="N14" s="6"/>
      <c r="O14" s="61" t="s">
        <v>47</v>
      </c>
      <c r="P14" s="62"/>
      <c r="Q14" s="62"/>
      <c r="R14" s="63"/>
      <c r="S14" s="3"/>
      <c r="T14" s="61" t="s">
        <v>5</v>
      </c>
      <c r="U14" s="63"/>
    </row>
    <row r="15" spans="1:21" x14ac:dyDescent="0.2">
      <c r="A15" s="3"/>
      <c r="B15" s="64"/>
      <c r="C15" s="65"/>
      <c r="D15" s="65"/>
      <c r="E15" s="66"/>
      <c r="F15" s="3"/>
      <c r="G15" s="64"/>
      <c r="H15" s="65"/>
      <c r="I15" s="65"/>
      <c r="J15" s="66"/>
      <c r="K15" s="3"/>
      <c r="L15" s="67"/>
      <c r="M15" s="67"/>
      <c r="N15" s="4"/>
      <c r="O15" s="64"/>
      <c r="P15" s="65"/>
      <c r="Q15" s="65"/>
      <c r="R15" s="66"/>
      <c r="S15" s="3"/>
      <c r="T15" s="64"/>
      <c r="U15" s="66"/>
    </row>
    <row r="16" spans="1:21" ht="17.2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7"/>
      <c r="N16" s="3"/>
      <c r="O16" s="3"/>
      <c r="P16" s="3"/>
      <c r="Q16" s="3"/>
      <c r="R16" s="3"/>
      <c r="S16" s="3"/>
      <c r="T16" s="3"/>
      <c r="U16" s="3"/>
    </row>
    <row r="17" spans="1:21" ht="12.75" customHeight="1" x14ac:dyDescent="0.2">
      <c r="A17" s="8" t="s">
        <v>6</v>
      </c>
      <c r="B17" s="8" t="s">
        <v>7</v>
      </c>
      <c r="C17" s="9" t="s">
        <v>8</v>
      </c>
      <c r="D17" s="9" t="s">
        <v>9</v>
      </c>
      <c r="E17" s="10" t="s">
        <v>10</v>
      </c>
      <c r="F17" s="3"/>
      <c r="G17" s="11" t="s">
        <v>7</v>
      </c>
      <c r="H17" s="9" t="s">
        <v>8</v>
      </c>
      <c r="I17" s="9" t="s">
        <v>9</v>
      </c>
      <c r="J17" s="10" t="s">
        <v>10</v>
      </c>
      <c r="K17" s="3"/>
      <c r="L17" s="9" t="s">
        <v>9</v>
      </c>
      <c r="M17" s="9"/>
      <c r="N17" s="12"/>
      <c r="O17" s="11" t="s">
        <v>11</v>
      </c>
      <c r="P17" s="11" t="s">
        <v>8</v>
      </c>
      <c r="Q17" s="9" t="s">
        <v>9</v>
      </c>
      <c r="R17" s="10" t="s">
        <v>10</v>
      </c>
      <c r="S17" s="3"/>
      <c r="T17" s="9"/>
    </row>
    <row r="18" spans="1:21" ht="15" customHeight="1" x14ac:dyDescent="0.2">
      <c r="A18" s="13" t="s">
        <v>12</v>
      </c>
      <c r="B18" s="14">
        <v>18028.067200166806</v>
      </c>
      <c r="C18" s="14">
        <v>21760.378353560005</v>
      </c>
      <c r="D18" s="14">
        <f>B18-C18</f>
        <v>-3732.3111533931988</v>
      </c>
      <c r="E18" s="14">
        <v>-3172.4644803842189</v>
      </c>
      <c r="F18" s="3"/>
      <c r="G18" s="14">
        <v>18454.599257193717</v>
      </c>
      <c r="H18" s="14">
        <v>22236.159110786506</v>
      </c>
      <c r="I18" s="14">
        <f>G18-H18</f>
        <v>-3781.5598535927893</v>
      </c>
      <c r="J18" s="14">
        <v>-3214.3258755538709</v>
      </c>
      <c r="K18" s="3"/>
      <c r="L18" s="15">
        <f>D18-I18</f>
        <v>49.24870019959053</v>
      </c>
      <c r="M18" s="16">
        <f>L18</f>
        <v>49.24870019959053</v>
      </c>
      <c r="N18" s="17"/>
      <c r="O18" s="14">
        <v>17883.765392861067</v>
      </c>
      <c r="P18" s="14">
        <v>21374.870583343734</v>
      </c>
      <c r="Q18" s="14">
        <f>O18-P18</f>
        <v>-3491.1051904826672</v>
      </c>
      <c r="R18" s="14">
        <v>-2967.4394119102672</v>
      </c>
      <c r="S18" s="3"/>
      <c r="T18" s="15">
        <f>D18-Q18</f>
        <v>-241.20596291053153</v>
      </c>
      <c r="U18" s="16">
        <f>T18</f>
        <v>-241.20596291053153</v>
      </c>
    </row>
    <row r="19" spans="1:21" ht="15" customHeight="1" x14ac:dyDescent="0.2">
      <c r="A19" s="13" t="s">
        <v>13</v>
      </c>
      <c r="B19" s="14">
        <v>11263.249312958278</v>
      </c>
      <c r="C19" s="14">
        <v>13056.238503448003</v>
      </c>
      <c r="D19" s="14">
        <f t="shared" ref="D19:D44" si="0">B19-C19</f>
        <v>-1792.9891904897249</v>
      </c>
      <c r="E19" s="14">
        <v>-1524.0408119162662</v>
      </c>
      <c r="F19" s="3"/>
      <c r="G19" s="14">
        <v>12057.87089170237</v>
      </c>
      <c r="H19" s="14">
        <v>13304.219683860994</v>
      </c>
      <c r="I19" s="14">
        <f t="shared" ref="I19:I44" si="1">G19-H19</f>
        <v>-1246.3487921586238</v>
      </c>
      <c r="J19" s="14">
        <v>-1059.3964733348303</v>
      </c>
      <c r="K19" s="3"/>
      <c r="L19" s="15">
        <f>D19-I19</f>
        <v>-546.6403983311011</v>
      </c>
      <c r="M19" s="16">
        <f t="shared" ref="M19:M44" si="2">L19</f>
        <v>-546.6403983311011</v>
      </c>
      <c r="N19" s="17"/>
      <c r="O19" s="14">
        <v>10793.073755464915</v>
      </c>
      <c r="P19" s="14">
        <v>11066.243503259879</v>
      </c>
      <c r="Q19" s="14">
        <f t="shared" ref="Q19:Q44" si="3">O19-P19</f>
        <v>-273.16974779496377</v>
      </c>
      <c r="R19" s="14">
        <v>-232.1942856257192</v>
      </c>
      <c r="S19" s="3"/>
      <c r="T19" s="15">
        <f t="shared" ref="T19:T44" si="4">D19-Q19</f>
        <v>-1519.8194426947612</v>
      </c>
      <c r="U19" s="16">
        <f t="shared" ref="U19:U44" si="5">T19</f>
        <v>-1519.8194426947612</v>
      </c>
    </row>
    <row r="20" spans="1:21" ht="15" customHeight="1" x14ac:dyDescent="0.2">
      <c r="A20" s="13" t="s">
        <v>14</v>
      </c>
      <c r="B20" s="14">
        <v>18034.426696721668</v>
      </c>
      <c r="C20" s="14">
        <v>17952.575570624005</v>
      </c>
      <c r="D20" s="14">
        <f t="shared" si="0"/>
        <v>81.851126097662927</v>
      </c>
      <c r="E20" s="14">
        <v>69.573457183013488</v>
      </c>
      <c r="F20" s="3"/>
      <c r="G20" s="14">
        <v>16854.950129003089</v>
      </c>
      <c r="H20" s="14">
        <v>18079.503942456002</v>
      </c>
      <c r="I20" s="14">
        <f t="shared" si="1"/>
        <v>-1224.5538134529124</v>
      </c>
      <c r="J20" s="14">
        <v>-1040.8707414349756</v>
      </c>
      <c r="K20" s="3"/>
      <c r="L20" s="15">
        <f t="shared" ref="L20:L44" si="6">D20-I20</f>
        <v>1306.4049395505754</v>
      </c>
      <c r="M20" s="16">
        <f t="shared" si="2"/>
        <v>1306.4049395505754</v>
      </c>
      <c r="N20" s="17"/>
      <c r="O20" s="14">
        <v>17548.805575332499</v>
      </c>
      <c r="P20" s="14">
        <v>17139.348391386717</v>
      </c>
      <c r="Q20" s="14">
        <f t="shared" si="3"/>
        <v>409.45718394578216</v>
      </c>
      <c r="R20" s="14">
        <v>348.03860635391482</v>
      </c>
      <c r="S20" s="3"/>
      <c r="T20" s="15">
        <f t="shared" si="4"/>
        <v>-327.60605784811924</v>
      </c>
      <c r="U20" s="16">
        <f t="shared" si="5"/>
        <v>-327.60605784811924</v>
      </c>
    </row>
    <row r="21" spans="1:21" ht="15" customHeight="1" x14ac:dyDescent="0.2">
      <c r="A21" s="13" t="s">
        <v>15</v>
      </c>
      <c r="B21" s="14">
        <v>88372.956603468221</v>
      </c>
      <c r="C21" s="14">
        <v>87643.098685003992</v>
      </c>
      <c r="D21" s="14">
        <f t="shared" si="0"/>
        <v>729.85791846422944</v>
      </c>
      <c r="E21" s="14">
        <v>620.37923069459498</v>
      </c>
      <c r="F21" s="3"/>
      <c r="G21" s="14">
        <v>87354.299432929212</v>
      </c>
      <c r="H21" s="14">
        <v>84000.137863571159</v>
      </c>
      <c r="I21" s="14">
        <f t="shared" si="1"/>
        <v>3354.1615693580534</v>
      </c>
      <c r="J21" s="14">
        <v>2851.0373339543453</v>
      </c>
      <c r="K21" s="3"/>
      <c r="L21" s="15">
        <f t="shared" si="6"/>
        <v>-2624.3036508938239</v>
      </c>
      <c r="M21" s="16">
        <f t="shared" si="2"/>
        <v>-2624.3036508938239</v>
      </c>
      <c r="N21" s="17"/>
      <c r="O21" s="14">
        <v>82976.187588170287</v>
      </c>
      <c r="P21" s="14">
        <v>84162.483623856082</v>
      </c>
      <c r="Q21" s="14">
        <f t="shared" si="3"/>
        <v>-1186.2960356857948</v>
      </c>
      <c r="R21" s="14">
        <v>-1008.3516303329255</v>
      </c>
      <c r="S21" s="3"/>
      <c r="T21" s="15">
        <f t="shared" si="4"/>
        <v>1916.1539541500242</v>
      </c>
      <c r="U21" s="16">
        <f t="shared" si="5"/>
        <v>1916.1539541500242</v>
      </c>
    </row>
    <row r="22" spans="1:21" ht="15" customHeight="1" x14ac:dyDescent="0.2">
      <c r="A22" s="13" t="s">
        <v>16</v>
      </c>
      <c r="B22" s="14">
        <v>40341.826309999997</v>
      </c>
      <c r="C22" s="14">
        <v>39593.220198800002</v>
      </c>
      <c r="D22" s="14">
        <f t="shared" si="0"/>
        <v>748.60611119999521</v>
      </c>
      <c r="E22" s="14">
        <v>636.31519451999588</v>
      </c>
      <c r="F22" s="3"/>
      <c r="G22" s="14">
        <v>40341.826309999997</v>
      </c>
      <c r="H22" s="14">
        <v>39593.220198800002</v>
      </c>
      <c r="I22" s="14">
        <f t="shared" si="1"/>
        <v>748.60611119999521</v>
      </c>
      <c r="J22" s="14">
        <v>636.31519451999588</v>
      </c>
      <c r="K22" s="3"/>
      <c r="L22" s="15">
        <f>D22-I22</f>
        <v>0</v>
      </c>
      <c r="M22" s="16">
        <f t="shared" si="2"/>
        <v>0</v>
      </c>
      <c r="N22" s="17"/>
      <c r="O22" s="14">
        <v>8.347199999999999E-5</v>
      </c>
      <c r="P22" s="14">
        <v>1.6694400000000001E-5</v>
      </c>
      <c r="Q22" s="14">
        <f t="shared" si="3"/>
        <v>6.6777599999999989E-5</v>
      </c>
      <c r="R22" s="14">
        <v>5.6760959999999991E-5</v>
      </c>
      <c r="S22" s="3"/>
      <c r="T22" s="15">
        <f t="shared" si="4"/>
        <v>748.60604442239526</v>
      </c>
      <c r="U22" s="16">
        <f t="shared" si="5"/>
        <v>748.60604442239526</v>
      </c>
    </row>
    <row r="23" spans="1:21" ht="15" customHeight="1" x14ac:dyDescent="0.2">
      <c r="A23" s="13" t="s">
        <v>17</v>
      </c>
      <c r="B23" s="14">
        <v>60603.51098475459</v>
      </c>
      <c r="C23" s="14">
        <v>70227.159406248029</v>
      </c>
      <c r="D23" s="14">
        <f t="shared" si="0"/>
        <v>-9623.6484214934389</v>
      </c>
      <c r="E23" s="14">
        <v>-8180.1011582694227</v>
      </c>
      <c r="F23" s="3"/>
      <c r="G23" s="14">
        <v>61320.278763690025</v>
      </c>
      <c r="H23" s="14">
        <v>70296.568871451993</v>
      </c>
      <c r="I23" s="14">
        <f t="shared" si="1"/>
        <v>-8976.2901077619681</v>
      </c>
      <c r="J23" s="14">
        <v>-7629.8465915976731</v>
      </c>
      <c r="K23" s="3"/>
      <c r="L23" s="15">
        <f t="shared" si="6"/>
        <v>-647.35831373147084</v>
      </c>
      <c r="M23" s="16">
        <f t="shared" si="2"/>
        <v>-647.35831373147084</v>
      </c>
      <c r="N23" s="17"/>
      <c r="O23" s="14">
        <v>62538.460445968412</v>
      </c>
      <c r="P23" s="14">
        <v>69763.846389395738</v>
      </c>
      <c r="Q23" s="14">
        <f t="shared" si="3"/>
        <v>-7225.3859434273254</v>
      </c>
      <c r="R23" s="14">
        <v>-6141.5780519132268</v>
      </c>
      <c r="S23" s="3"/>
      <c r="T23" s="15">
        <f t="shared" si="4"/>
        <v>-2398.2624780661135</v>
      </c>
      <c r="U23" s="16">
        <f t="shared" si="5"/>
        <v>-2398.2624780661135</v>
      </c>
    </row>
    <row r="24" spans="1:21" ht="15" customHeight="1" x14ac:dyDescent="0.2">
      <c r="A24" s="13" t="s">
        <v>18</v>
      </c>
      <c r="B24" s="14">
        <v>70403.458666182763</v>
      </c>
      <c r="C24" s="14">
        <v>68125.042502928001</v>
      </c>
      <c r="D24" s="14">
        <f t="shared" si="0"/>
        <v>2278.4161632547621</v>
      </c>
      <c r="E24" s="14">
        <v>1936.6537387665478</v>
      </c>
      <c r="F24" s="3"/>
      <c r="G24" s="14">
        <v>75384.785013224318</v>
      </c>
      <c r="H24" s="14">
        <v>69828.452670349492</v>
      </c>
      <c r="I24" s="14">
        <f t="shared" si="1"/>
        <v>5556.3323428748263</v>
      </c>
      <c r="J24" s="14">
        <v>4722.8824914436018</v>
      </c>
      <c r="K24" s="3"/>
      <c r="L24" s="15">
        <f t="shared" si="6"/>
        <v>-3277.9161796200642</v>
      </c>
      <c r="M24" s="16">
        <f t="shared" si="2"/>
        <v>-3277.9161796200642</v>
      </c>
      <c r="N24" s="17"/>
      <c r="O24" s="14">
        <v>67762.080600089292</v>
      </c>
      <c r="P24" s="14">
        <v>63038.447014667669</v>
      </c>
      <c r="Q24" s="14">
        <f t="shared" si="3"/>
        <v>4723.6335854216231</v>
      </c>
      <c r="R24" s="14">
        <v>4015.0885476083795</v>
      </c>
      <c r="S24" s="3"/>
      <c r="T24" s="15">
        <f t="shared" si="4"/>
        <v>-2445.2174221668611</v>
      </c>
      <c r="U24" s="16">
        <f t="shared" si="5"/>
        <v>-2445.2174221668611</v>
      </c>
    </row>
    <row r="25" spans="1:21" ht="15" customHeight="1" x14ac:dyDescent="0.2">
      <c r="A25" s="13" t="s">
        <v>19</v>
      </c>
      <c r="B25" s="14">
        <v>9055.3328474128939</v>
      </c>
      <c r="C25" s="14">
        <v>8458.2828751159996</v>
      </c>
      <c r="D25" s="14">
        <f t="shared" si="0"/>
        <v>597.04997229689434</v>
      </c>
      <c r="E25" s="14">
        <v>507.49247645236017</v>
      </c>
      <c r="F25" s="3"/>
      <c r="G25" s="14">
        <v>8723.6335763374664</v>
      </c>
      <c r="H25" s="14">
        <v>8621.7504605582035</v>
      </c>
      <c r="I25" s="14">
        <f t="shared" si="1"/>
        <v>101.88311577926288</v>
      </c>
      <c r="J25" s="14">
        <v>86.600648412373445</v>
      </c>
      <c r="K25" s="3"/>
      <c r="L25" s="15">
        <f t="shared" si="6"/>
        <v>495.16685651763146</v>
      </c>
      <c r="M25" s="16">
        <f t="shared" si="2"/>
        <v>495.16685651763146</v>
      </c>
      <c r="N25" s="17"/>
      <c r="O25" s="14">
        <v>8630.7758757302381</v>
      </c>
      <c r="P25" s="14">
        <v>8190.4617923409287</v>
      </c>
      <c r="Q25" s="14">
        <f t="shared" si="3"/>
        <v>440.31408338930942</v>
      </c>
      <c r="R25" s="14">
        <v>374.26697088091299</v>
      </c>
      <c r="S25" s="3"/>
      <c r="T25" s="15">
        <f t="shared" si="4"/>
        <v>156.73588890758492</v>
      </c>
      <c r="U25" s="16">
        <f t="shared" si="5"/>
        <v>156.73588890758492</v>
      </c>
    </row>
    <row r="26" spans="1:21" ht="15" customHeight="1" x14ac:dyDescent="0.2">
      <c r="A26" s="13" t="s">
        <v>20</v>
      </c>
      <c r="B26" s="14">
        <v>9040.8283960664467</v>
      </c>
      <c r="C26" s="14">
        <v>10478.769497687999</v>
      </c>
      <c r="D26" s="14">
        <f t="shared" si="0"/>
        <v>-1437.9411016215527</v>
      </c>
      <c r="E26" s="14">
        <v>-1222.2499363783197</v>
      </c>
      <c r="F26" s="3"/>
      <c r="G26" s="14">
        <v>9173.8239167860884</v>
      </c>
      <c r="H26" s="14">
        <v>10711.108734596257</v>
      </c>
      <c r="I26" s="14">
        <f t="shared" si="1"/>
        <v>-1537.2848178101685</v>
      </c>
      <c r="J26" s="14">
        <v>-1306.6920951386433</v>
      </c>
      <c r="K26" s="3"/>
      <c r="L26" s="15">
        <f t="shared" si="6"/>
        <v>99.343716188615872</v>
      </c>
      <c r="M26" s="16">
        <f t="shared" si="2"/>
        <v>99.343716188615872</v>
      </c>
      <c r="N26" s="17"/>
      <c r="O26" s="14">
        <v>9041.4084309268401</v>
      </c>
      <c r="P26" s="14">
        <v>10091.89993507309</v>
      </c>
      <c r="Q26" s="14">
        <f t="shared" si="3"/>
        <v>-1050.49150414625</v>
      </c>
      <c r="R26" s="14">
        <v>-892.91777852431244</v>
      </c>
      <c r="S26" s="3"/>
      <c r="T26" s="15">
        <f t="shared" si="4"/>
        <v>-387.44959747530265</v>
      </c>
      <c r="U26" s="16">
        <f t="shared" si="5"/>
        <v>-387.44959747530265</v>
      </c>
    </row>
    <row r="27" spans="1:21" ht="15" customHeight="1" x14ac:dyDescent="0.2">
      <c r="A27" s="13" t="s">
        <v>21</v>
      </c>
      <c r="B27" s="14">
        <v>65294.921183342158</v>
      </c>
      <c r="C27" s="14">
        <v>57644.167938784005</v>
      </c>
      <c r="D27" s="14">
        <f t="shared" si="0"/>
        <v>7650.7532445581528</v>
      </c>
      <c r="E27" s="14">
        <v>6503.1402578744301</v>
      </c>
      <c r="F27" s="3"/>
      <c r="G27" s="14">
        <v>65785.251010868538</v>
      </c>
      <c r="H27" s="14">
        <v>55232.933264848252</v>
      </c>
      <c r="I27" s="14">
        <f t="shared" si="1"/>
        <v>10552.317746020286</v>
      </c>
      <c r="J27" s="14">
        <v>8969.4700841172435</v>
      </c>
      <c r="K27" s="3"/>
      <c r="L27" s="15">
        <f t="shared" si="6"/>
        <v>-2901.5645014621332</v>
      </c>
      <c r="M27" s="16">
        <f t="shared" si="2"/>
        <v>-2901.5645014621332</v>
      </c>
      <c r="N27" s="17"/>
      <c r="O27" s="14">
        <v>61898.346247501759</v>
      </c>
      <c r="P27" s="14">
        <v>55038.239978950885</v>
      </c>
      <c r="Q27" s="14">
        <f t="shared" si="3"/>
        <v>6860.1062685508732</v>
      </c>
      <c r="R27" s="14">
        <v>5831.090328268242</v>
      </c>
      <c r="S27" s="3"/>
      <c r="T27" s="15">
        <f t="shared" si="4"/>
        <v>790.64697600727959</v>
      </c>
      <c r="U27" s="16">
        <f t="shared" si="5"/>
        <v>790.64697600727959</v>
      </c>
    </row>
    <row r="28" spans="1:21" ht="15" customHeight="1" x14ac:dyDescent="0.2">
      <c r="A28" s="13" t="s">
        <v>22</v>
      </c>
      <c r="B28" s="14">
        <v>40826.285114910323</v>
      </c>
      <c r="C28" s="14">
        <v>38464.956929240005</v>
      </c>
      <c r="D28" s="14">
        <f t="shared" si="0"/>
        <v>2361.3281856703179</v>
      </c>
      <c r="E28" s="14">
        <v>2007.1289578197702</v>
      </c>
      <c r="F28" s="3"/>
      <c r="G28" s="14">
        <v>40664.656480623002</v>
      </c>
      <c r="H28" s="14">
        <v>36722.163060065679</v>
      </c>
      <c r="I28" s="14">
        <f t="shared" si="1"/>
        <v>3942.4934205573227</v>
      </c>
      <c r="J28" s="14">
        <v>3351.1194074737241</v>
      </c>
      <c r="K28" s="3"/>
      <c r="L28" s="15">
        <f t="shared" si="6"/>
        <v>-1581.1652348870048</v>
      </c>
      <c r="M28" s="16">
        <f t="shared" si="2"/>
        <v>-1581.1652348870048</v>
      </c>
      <c r="N28" s="17"/>
      <c r="O28" s="14">
        <v>42222.299375363749</v>
      </c>
      <c r="P28" s="14">
        <v>38660.596886783416</v>
      </c>
      <c r="Q28" s="14">
        <f t="shared" si="3"/>
        <v>3561.702488580333</v>
      </c>
      <c r="R28" s="14">
        <v>3027.4471152932829</v>
      </c>
      <c r="S28" s="3"/>
      <c r="T28" s="15">
        <f t="shared" si="4"/>
        <v>-1200.3743029100151</v>
      </c>
      <c r="U28" s="16">
        <f t="shared" si="5"/>
        <v>-1200.3743029100151</v>
      </c>
    </row>
    <row r="29" spans="1:21" ht="15" customHeight="1" x14ac:dyDescent="0.2">
      <c r="A29" s="13" t="s">
        <v>23</v>
      </c>
      <c r="B29" s="14">
        <v>17144.697780133789</v>
      </c>
      <c r="C29" s="14">
        <v>22329.498796759999</v>
      </c>
      <c r="D29" s="14">
        <f t="shared" si="0"/>
        <v>-5184.8010166262102</v>
      </c>
      <c r="E29" s="14">
        <v>-4407.0808641322783</v>
      </c>
      <c r="F29" s="3"/>
      <c r="G29" s="14">
        <v>17263.189794049209</v>
      </c>
      <c r="H29" s="14">
        <v>21728.434714859042</v>
      </c>
      <c r="I29" s="14">
        <f t="shared" si="1"/>
        <v>-4465.2449208098333</v>
      </c>
      <c r="J29" s="14">
        <v>-3795.4581826883582</v>
      </c>
      <c r="K29" s="3"/>
      <c r="L29" s="15">
        <f t="shared" si="6"/>
        <v>-719.55609581637691</v>
      </c>
      <c r="M29" s="16">
        <f t="shared" si="2"/>
        <v>-719.55609581637691</v>
      </c>
      <c r="N29" s="17"/>
      <c r="O29" s="14">
        <v>15684.689503707041</v>
      </c>
      <c r="P29" s="14">
        <v>21958.0883314934</v>
      </c>
      <c r="Q29" s="14">
        <f t="shared" si="3"/>
        <v>-6273.3988277863591</v>
      </c>
      <c r="R29" s="14">
        <v>-5332.3890036184048</v>
      </c>
      <c r="S29" s="3"/>
      <c r="T29" s="15">
        <f t="shared" si="4"/>
        <v>1088.5978111601489</v>
      </c>
      <c r="U29" s="16">
        <f t="shared" si="5"/>
        <v>1088.5978111601489</v>
      </c>
    </row>
    <row r="30" spans="1:21" ht="15" customHeight="1" x14ac:dyDescent="0.2">
      <c r="A30" s="13" t="s">
        <v>24</v>
      </c>
      <c r="B30" s="14">
        <v>132792.66810448581</v>
      </c>
      <c r="C30" s="14">
        <v>128637.40573875603</v>
      </c>
      <c r="D30" s="14">
        <f t="shared" si="0"/>
        <v>4155.2623657297809</v>
      </c>
      <c r="E30" s="14">
        <v>3531.9730108703138</v>
      </c>
      <c r="F30" s="3"/>
      <c r="G30" s="14">
        <v>136166.03705585247</v>
      </c>
      <c r="H30" s="14">
        <v>126209.59421600823</v>
      </c>
      <c r="I30" s="14">
        <f t="shared" si="1"/>
        <v>9956.4428398442396</v>
      </c>
      <c r="J30" s="14">
        <v>8462.9764138676037</v>
      </c>
      <c r="K30" s="3"/>
      <c r="L30" s="15">
        <f t="shared" si="6"/>
        <v>-5801.1804741144588</v>
      </c>
      <c r="M30" s="16">
        <f t="shared" si="2"/>
        <v>-5801.1804741144588</v>
      </c>
      <c r="N30" s="17"/>
      <c r="O30" s="14">
        <v>136575.57055816325</v>
      </c>
      <c r="P30" s="14">
        <v>128990.31075652341</v>
      </c>
      <c r="Q30" s="14">
        <f t="shared" si="3"/>
        <v>7585.2598016398406</v>
      </c>
      <c r="R30" s="14">
        <v>6447.4708313938645</v>
      </c>
      <c r="S30" s="3"/>
      <c r="T30" s="15">
        <f t="shared" si="4"/>
        <v>-3429.9974359100597</v>
      </c>
      <c r="U30" s="16">
        <f t="shared" si="5"/>
        <v>-3429.9974359100597</v>
      </c>
    </row>
    <row r="31" spans="1:21" ht="15" customHeight="1" x14ac:dyDescent="0.2">
      <c r="A31" s="13" t="s">
        <v>25</v>
      </c>
      <c r="B31" s="14">
        <v>68199.490447475924</v>
      </c>
      <c r="C31" s="14">
        <v>84363.192313824009</v>
      </c>
      <c r="D31" s="14">
        <f t="shared" si="0"/>
        <v>-16163.701866348085</v>
      </c>
      <c r="E31" s="14">
        <v>-13739.146586395871</v>
      </c>
      <c r="F31" s="3"/>
      <c r="G31" s="14">
        <v>69695.905061328463</v>
      </c>
      <c r="H31" s="14">
        <v>80670.20881147137</v>
      </c>
      <c r="I31" s="14">
        <f t="shared" si="1"/>
        <v>-10974.303750142906</v>
      </c>
      <c r="J31" s="14">
        <v>-9328.1581876214696</v>
      </c>
      <c r="K31" s="3"/>
      <c r="L31" s="15">
        <f t="shared" si="6"/>
        <v>-5189.3981162051787</v>
      </c>
      <c r="M31" s="16">
        <f t="shared" si="2"/>
        <v>-5189.3981162051787</v>
      </c>
      <c r="N31" s="17"/>
      <c r="O31" s="14">
        <v>68271.271188563362</v>
      </c>
      <c r="P31" s="14">
        <v>76492.807938411497</v>
      </c>
      <c r="Q31" s="14">
        <f t="shared" si="3"/>
        <v>-8221.5367498481355</v>
      </c>
      <c r="R31" s="14">
        <v>-6988.3062373709154</v>
      </c>
      <c r="S31" s="3"/>
      <c r="T31" s="15">
        <f t="shared" si="4"/>
        <v>-7942.1651164999494</v>
      </c>
      <c r="U31" s="16">
        <f t="shared" si="5"/>
        <v>-7942.1651164999494</v>
      </c>
    </row>
    <row r="32" spans="1:21" ht="15" customHeight="1" x14ac:dyDescent="0.2">
      <c r="A32" s="13" t="s">
        <v>26</v>
      </c>
      <c r="B32" s="14">
        <v>108080.27875065419</v>
      </c>
      <c r="C32" s="14">
        <v>104155.12843336401</v>
      </c>
      <c r="D32" s="14">
        <f t="shared" si="0"/>
        <v>3925.1503172901866</v>
      </c>
      <c r="E32" s="14">
        <v>3336.3777696966586</v>
      </c>
      <c r="F32" s="3"/>
      <c r="G32" s="14">
        <v>106737.51913802413</v>
      </c>
      <c r="H32" s="14">
        <v>99538.367437876092</v>
      </c>
      <c r="I32" s="14">
        <f t="shared" si="1"/>
        <v>7199.1517001480388</v>
      </c>
      <c r="J32" s="14">
        <v>6119.2789451258332</v>
      </c>
      <c r="K32" s="3"/>
      <c r="L32" s="15">
        <f t="shared" si="6"/>
        <v>-3274.0013828578521</v>
      </c>
      <c r="M32" s="16">
        <f t="shared" si="2"/>
        <v>-3274.0013828578521</v>
      </c>
      <c r="N32" s="17"/>
      <c r="O32" s="14">
        <v>117561.09598748809</v>
      </c>
      <c r="P32" s="14">
        <v>106918.20364505659</v>
      </c>
      <c r="Q32" s="14">
        <f t="shared" si="3"/>
        <v>10642.8923424315</v>
      </c>
      <c r="R32" s="14">
        <v>9046.4584910667745</v>
      </c>
      <c r="S32" s="3"/>
      <c r="T32" s="15">
        <f t="shared" si="4"/>
        <v>-6717.7420251413132</v>
      </c>
      <c r="U32" s="16">
        <f t="shared" si="5"/>
        <v>-6717.7420251413132</v>
      </c>
    </row>
    <row r="33" spans="1:21" ht="15" customHeight="1" x14ac:dyDescent="0.2">
      <c r="A33" s="13" t="s">
        <v>27</v>
      </c>
      <c r="B33" s="14">
        <v>23655.686779626605</v>
      </c>
      <c r="C33" s="14">
        <v>25975.417137592001</v>
      </c>
      <c r="D33" s="14">
        <f t="shared" si="0"/>
        <v>-2319.7303579653963</v>
      </c>
      <c r="E33" s="14">
        <v>-1971.7708042705867</v>
      </c>
      <c r="F33" s="3"/>
      <c r="G33" s="14">
        <v>25215.119079365886</v>
      </c>
      <c r="H33" s="14">
        <v>25136.9236760895</v>
      </c>
      <c r="I33" s="14">
        <f t="shared" si="1"/>
        <v>78.19540327638606</v>
      </c>
      <c r="J33" s="14">
        <v>66.466092784928151</v>
      </c>
      <c r="K33" s="3"/>
      <c r="L33" s="15">
        <f t="shared" si="6"/>
        <v>-2397.9257612417823</v>
      </c>
      <c r="M33" s="16">
        <f t="shared" si="2"/>
        <v>-2397.9257612417823</v>
      </c>
      <c r="N33" s="17"/>
      <c r="O33" s="14">
        <v>24666.924124686437</v>
      </c>
      <c r="P33" s="14">
        <v>24533.550117133291</v>
      </c>
      <c r="Q33" s="14">
        <f t="shared" si="3"/>
        <v>133.37400755314593</v>
      </c>
      <c r="R33" s="14">
        <v>113.36790642017404</v>
      </c>
      <c r="S33" s="3"/>
      <c r="T33" s="15">
        <f t="shared" si="4"/>
        <v>-2453.1043655185422</v>
      </c>
      <c r="U33" s="16">
        <f t="shared" si="5"/>
        <v>-2453.1043655185422</v>
      </c>
    </row>
    <row r="34" spans="1:21" ht="15" customHeight="1" x14ac:dyDescent="0.2">
      <c r="A34" s="13" t="s">
        <v>28</v>
      </c>
      <c r="B34" s="14">
        <v>16889.385017182802</v>
      </c>
      <c r="C34" s="14">
        <v>16543.343677900004</v>
      </c>
      <c r="D34" s="14">
        <f t="shared" si="0"/>
        <v>346.04133928279771</v>
      </c>
      <c r="E34" s="14">
        <v>294.13513839037802</v>
      </c>
      <c r="F34" s="3"/>
      <c r="G34" s="14">
        <v>17996.016012225511</v>
      </c>
      <c r="H34" s="14">
        <v>16034.484011935449</v>
      </c>
      <c r="I34" s="14">
        <f t="shared" si="1"/>
        <v>1961.5320002900626</v>
      </c>
      <c r="J34" s="14">
        <v>1667.3022002465532</v>
      </c>
      <c r="K34" s="3"/>
      <c r="L34" s="15">
        <f>D34-I34</f>
        <v>-1615.4906610072649</v>
      </c>
      <c r="M34" s="16">
        <f>L34</f>
        <v>-1615.4906610072649</v>
      </c>
      <c r="N34" s="17"/>
      <c r="O34" s="14">
        <v>17135.347701401122</v>
      </c>
      <c r="P34" s="14">
        <v>14660.278021977894</v>
      </c>
      <c r="Q34" s="14">
        <f t="shared" si="3"/>
        <v>2475.0696794232281</v>
      </c>
      <c r="R34" s="14">
        <v>2103.8092275097438</v>
      </c>
      <c r="S34" s="3"/>
      <c r="T34" s="15">
        <f t="shared" si="4"/>
        <v>-2129.0283401404304</v>
      </c>
      <c r="U34" s="16">
        <f t="shared" si="5"/>
        <v>-2129.0283401404304</v>
      </c>
    </row>
    <row r="35" spans="1:21" ht="15" customHeight="1" x14ac:dyDescent="0.2">
      <c r="A35" s="13" t="s">
        <v>29</v>
      </c>
      <c r="B35" s="14">
        <v>4630.1185135077067</v>
      </c>
      <c r="C35" s="14">
        <v>5327.9891777960001</v>
      </c>
      <c r="D35" s="14">
        <f t="shared" si="0"/>
        <v>-697.87066428829348</v>
      </c>
      <c r="E35" s="14">
        <v>-593.19006464504946</v>
      </c>
      <c r="F35" s="3"/>
      <c r="G35" s="14">
        <v>4948.6612284990815</v>
      </c>
      <c r="H35" s="14">
        <v>5732.9468444822569</v>
      </c>
      <c r="I35" s="14">
        <f t="shared" si="1"/>
        <v>-784.28561598317538</v>
      </c>
      <c r="J35" s="14">
        <v>-666.64277358569905</v>
      </c>
      <c r="K35" s="3"/>
      <c r="L35" s="15">
        <f t="shared" si="6"/>
        <v>86.414951694881893</v>
      </c>
      <c r="M35" s="16">
        <f t="shared" si="2"/>
        <v>86.414951694881893</v>
      </c>
      <c r="N35" s="17"/>
      <c r="O35" s="14">
        <v>4320.6770023839044</v>
      </c>
      <c r="P35" s="14">
        <v>5227.5987795689553</v>
      </c>
      <c r="Q35" s="14">
        <f t="shared" si="3"/>
        <v>-906.92177718505081</v>
      </c>
      <c r="R35" s="14">
        <v>-770.88351060729315</v>
      </c>
      <c r="S35" s="3"/>
      <c r="T35" s="15">
        <f t="shared" si="4"/>
        <v>209.05111289675733</v>
      </c>
      <c r="U35" s="16">
        <f t="shared" si="5"/>
        <v>209.05111289675733</v>
      </c>
    </row>
    <row r="36" spans="1:21" ht="15" customHeight="1" x14ac:dyDescent="0.2">
      <c r="A36" s="13" t="s">
        <v>30</v>
      </c>
      <c r="B36" s="14">
        <v>38280.146377211029</v>
      </c>
      <c r="C36" s="14">
        <v>40388.58390900401</v>
      </c>
      <c r="D36" s="14">
        <f t="shared" si="0"/>
        <v>-2108.4375317929807</v>
      </c>
      <c r="E36" s="14">
        <v>-1792.1719020240337</v>
      </c>
      <c r="F36" s="3"/>
      <c r="G36" s="14">
        <v>39547.835444904507</v>
      </c>
      <c r="H36" s="14">
        <v>45717.944697542975</v>
      </c>
      <c r="I36" s="14">
        <f t="shared" si="1"/>
        <v>-6170.1092526384673</v>
      </c>
      <c r="J36" s="14">
        <v>-5244.5928647426972</v>
      </c>
      <c r="K36" s="3"/>
      <c r="L36" s="15">
        <f t="shared" si="6"/>
        <v>4061.6717208454866</v>
      </c>
      <c r="M36" s="16">
        <f t="shared" si="2"/>
        <v>4061.6717208454866</v>
      </c>
      <c r="N36" s="17"/>
      <c r="O36" s="14">
        <v>39721.413465900463</v>
      </c>
      <c r="P36" s="14">
        <v>41760.707919749941</v>
      </c>
      <c r="Q36" s="14">
        <f t="shared" si="3"/>
        <v>-2039.2944538494776</v>
      </c>
      <c r="R36" s="14">
        <v>-1733.4002857720559</v>
      </c>
      <c r="S36" s="3"/>
      <c r="T36" s="15">
        <f t="shared" si="4"/>
        <v>-69.143077943503158</v>
      </c>
      <c r="U36" s="16">
        <f t="shared" si="5"/>
        <v>-69.143077943503158</v>
      </c>
    </row>
    <row r="37" spans="1:21" ht="15" customHeight="1" x14ac:dyDescent="0.2">
      <c r="A37" s="13" t="s">
        <v>31</v>
      </c>
      <c r="B37" s="14">
        <v>8034.4690614261581</v>
      </c>
      <c r="C37" s="14">
        <v>8883.0567816399998</v>
      </c>
      <c r="D37" s="14">
        <f t="shared" si="0"/>
        <v>-848.58772021384175</v>
      </c>
      <c r="E37" s="14">
        <v>-721.29956218176551</v>
      </c>
      <c r="F37" s="3"/>
      <c r="G37" s="14">
        <v>6766.5611405571481</v>
      </c>
      <c r="H37" s="14">
        <v>7133.2996882479465</v>
      </c>
      <c r="I37" s="14">
        <f t="shared" si="1"/>
        <v>-366.73854769079844</v>
      </c>
      <c r="J37" s="14">
        <v>-311.72776553717864</v>
      </c>
      <c r="K37" s="3"/>
      <c r="L37" s="15">
        <f t="shared" si="6"/>
        <v>-481.84917252304331</v>
      </c>
      <c r="M37" s="16">
        <f t="shared" si="2"/>
        <v>-481.84917252304331</v>
      </c>
      <c r="N37" s="17"/>
      <c r="O37" s="14">
        <v>7649.5650210630029</v>
      </c>
      <c r="P37" s="14">
        <v>8133.3252767885642</v>
      </c>
      <c r="Q37" s="14">
        <f t="shared" si="3"/>
        <v>-483.76025572556136</v>
      </c>
      <c r="R37" s="14">
        <v>-411.19621736672713</v>
      </c>
      <c r="S37" s="3"/>
      <c r="T37" s="15">
        <f t="shared" si="4"/>
        <v>-364.82746448828038</v>
      </c>
      <c r="U37" s="16">
        <f t="shared" si="5"/>
        <v>-364.82746448828038</v>
      </c>
    </row>
    <row r="38" spans="1:21" ht="15" customHeight="1" x14ac:dyDescent="0.2">
      <c r="A38" s="13" t="s">
        <v>32</v>
      </c>
      <c r="B38" s="14">
        <v>70496.513009958988</v>
      </c>
      <c r="C38" s="14">
        <v>73154.971476915991</v>
      </c>
      <c r="D38" s="14">
        <f>B38-C38</f>
        <v>-2658.4584669570031</v>
      </c>
      <c r="E38" s="14">
        <v>-2259.6896969134527</v>
      </c>
      <c r="F38" s="3"/>
      <c r="G38" s="14">
        <v>69182.413614050558</v>
      </c>
      <c r="H38" s="14">
        <v>69599.636485033247</v>
      </c>
      <c r="I38" s="14">
        <f t="shared" si="1"/>
        <v>-417.22287098268862</v>
      </c>
      <c r="J38" s="14">
        <v>-354.63944033528531</v>
      </c>
      <c r="K38" s="3"/>
      <c r="L38" s="15">
        <f t="shared" si="6"/>
        <v>-2241.2355959743145</v>
      </c>
      <c r="M38" s="16">
        <f t="shared" si="2"/>
        <v>-2241.2355959743145</v>
      </c>
      <c r="N38" s="17"/>
      <c r="O38" s="14">
        <v>66004.688803334022</v>
      </c>
      <c r="P38" s="14">
        <v>69047.340950203667</v>
      </c>
      <c r="Q38" s="14">
        <f t="shared" si="3"/>
        <v>-3042.6521468696446</v>
      </c>
      <c r="R38" s="14">
        <v>-2586.254324839198</v>
      </c>
      <c r="S38" s="3"/>
      <c r="T38" s="15">
        <f t="shared" si="4"/>
        <v>384.19367991264153</v>
      </c>
      <c r="U38" s="16">
        <f t="shared" si="5"/>
        <v>384.19367991264153</v>
      </c>
    </row>
    <row r="39" spans="1:21" ht="15" customHeight="1" x14ac:dyDescent="0.2">
      <c r="A39" s="13" t="s">
        <v>33</v>
      </c>
      <c r="B39" s="14">
        <v>24664.893142936988</v>
      </c>
      <c r="C39" s="14">
        <v>38558.744614636002</v>
      </c>
      <c r="D39" s="14">
        <f t="shared" si="0"/>
        <v>-13893.851471699014</v>
      </c>
      <c r="E39" s="14">
        <v>-11809.773750944161</v>
      </c>
      <c r="F39" s="3"/>
      <c r="G39" s="14">
        <v>24906.929640986487</v>
      </c>
      <c r="H39" s="14">
        <v>36826.014082510723</v>
      </c>
      <c r="I39" s="14">
        <f t="shared" si="1"/>
        <v>-11919.084441524235</v>
      </c>
      <c r="J39" s="14">
        <v>-10131.2217752956</v>
      </c>
      <c r="K39" s="3"/>
      <c r="L39" s="15">
        <f t="shared" si="6"/>
        <v>-1974.7670301747785</v>
      </c>
      <c r="M39" s="16">
        <f t="shared" si="2"/>
        <v>-1974.7670301747785</v>
      </c>
      <c r="N39" s="17"/>
      <c r="O39" s="14">
        <v>25570.006548893507</v>
      </c>
      <c r="P39" s="14">
        <v>35127.337167866244</v>
      </c>
      <c r="Q39" s="14">
        <f t="shared" si="3"/>
        <v>-9557.3306189727373</v>
      </c>
      <c r="R39" s="14">
        <v>-8123.7310261268267</v>
      </c>
      <c r="S39" s="3"/>
      <c r="T39" s="15">
        <f t="shared" si="4"/>
        <v>-4336.5208527262766</v>
      </c>
      <c r="U39" s="16">
        <f t="shared" si="5"/>
        <v>-4336.5208527262766</v>
      </c>
    </row>
    <row r="40" spans="1:21" ht="15" customHeight="1" x14ac:dyDescent="0.2">
      <c r="A40" s="13" t="s">
        <v>34</v>
      </c>
      <c r="B40" s="14">
        <v>40622.600630013549</v>
      </c>
      <c r="C40" s="14">
        <v>30079.553012139993</v>
      </c>
      <c r="D40" s="14">
        <f t="shared" si="0"/>
        <v>10543.047617873555</v>
      </c>
      <c r="E40" s="14">
        <v>8961.5904751925209</v>
      </c>
      <c r="F40" s="3"/>
      <c r="G40" s="14">
        <v>39916.467914402907</v>
      </c>
      <c r="H40" s="14">
        <v>30461.11368713768</v>
      </c>
      <c r="I40" s="14">
        <f t="shared" si="1"/>
        <v>9455.3542272652267</v>
      </c>
      <c r="J40" s="14">
        <v>8037.0510931754425</v>
      </c>
      <c r="K40" s="3"/>
      <c r="L40" s="15">
        <f t="shared" si="6"/>
        <v>1087.6933906083286</v>
      </c>
      <c r="M40" s="16">
        <f t="shared" si="2"/>
        <v>1087.6933906083286</v>
      </c>
      <c r="N40" s="17"/>
      <c r="O40" s="14">
        <v>41239.454968534963</v>
      </c>
      <c r="P40" s="14">
        <v>30003.362877169384</v>
      </c>
      <c r="Q40" s="14">
        <f t="shared" si="3"/>
        <v>11236.092091365579</v>
      </c>
      <c r="R40" s="14">
        <v>9550.6782776607415</v>
      </c>
      <c r="S40" s="3"/>
      <c r="T40" s="15">
        <f t="shared" si="4"/>
        <v>-693.04447349202383</v>
      </c>
      <c r="U40" s="16">
        <f t="shared" si="5"/>
        <v>-693.04447349202383</v>
      </c>
    </row>
    <row r="41" spans="1:21" ht="15" customHeight="1" x14ac:dyDescent="0.2">
      <c r="A41" s="13" t="s">
        <v>35</v>
      </c>
      <c r="B41" s="14">
        <v>7742.7736832000001</v>
      </c>
      <c r="C41" s="14">
        <v>8706.2200280000015</v>
      </c>
      <c r="D41" s="14">
        <f t="shared" si="0"/>
        <v>-963.4463448000015</v>
      </c>
      <c r="E41" s="14">
        <v>-818.9293930800012</v>
      </c>
      <c r="F41" s="3"/>
      <c r="G41" s="14">
        <v>7187.2267475366962</v>
      </c>
      <c r="H41" s="14">
        <v>7877.283971392606</v>
      </c>
      <c r="I41" s="14">
        <f t="shared" si="1"/>
        <v>-690.0572238559098</v>
      </c>
      <c r="J41" s="14">
        <v>-586.5486402775233</v>
      </c>
      <c r="K41" s="3"/>
      <c r="L41" s="15">
        <f t="shared" si="6"/>
        <v>-273.3891209440917</v>
      </c>
      <c r="M41" s="16">
        <f t="shared" si="2"/>
        <v>-273.3891209440917</v>
      </c>
      <c r="N41" s="17"/>
      <c r="O41" s="14">
        <v>8001.2277221800505</v>
      </c>
      <c r="P41" s="14">
        <v>8401.4148283713912</v>
      </c>
      <c r="Q41" s="14">
        <f t="shared" si="3"/>
        <v>-400.18710619134072</v>
      </c>
      <c r="R41" s="14">
        <v>-340.15904026263962</v>
      </c>
      <c r="S41" s="3"/>
      <c r="T41" s="15">
        <f>D41-Q41</f>
        <v>-563.25923860866078</v>
      </c>
      <c r="U41" s="16">
        <f t="shared" si="5"/>
        <v>-563.25923860866078</v>
      </c>
    </row>
    <row r="42" spans="1:21" ht="15" customHeight="1" x14ac:dyDescent="0.2">
      <c r="A42" s="13" t="s">
        <v>36</v>
      </c>
      <c r="B42" s="14">
        <v>107622.06870275913</v>
      </c>
      <c r="C42" s="14">
        <v>110548.06713917202</v>
      </c>
      <c r="D42" s="14">
        <f t="shared" si="0"/>
        <v>-2925.9984364128904</v>
      </c>
      <c r="E42" s="14">
        <v>-2487.0986709509566</v>
      </c>
      <c r="F42" s="3"/>
      <c r="G42" s="14">
        <v>105009.64007423107</v>
      </c>
      <c r="H42" s="14">
        <v>107335.32007110449</v>
      </c>
      <c r="I42" s="14">
        <f t="shared" si="1"/>
        <v>-2325.6799968734267</v>
      </c>
      <c r="J42" s="14">
        <v>-1976.8279973424126</v>
      </c>
      <c r="K42" s="3"/>
      <c r="L42" s="15">
        <f t="shared" si="6"/>
        <v>-600.31843953946372</v>
      </c>
      <c r="M42" s="16">
        <f t="shared" si="2"/>
        <v>-600.31843953946372</v>
      </c>
      <c r="N42" s="17"/>
      <c r="O42" s="14">
        <v>113799.8159546768</v>
      </c>
      <c r="P42" s="14">
        <v>110050.29380769881</v>
      </c>
      <c r="Q42" s="14">
        <f t="shared" si="3"/>
        <v>3749.5221469779935</v>
      </c>
      <c r="R42" s="14">
        <v>3187.0938249312944</v>
      </c>
      <c r="S42" s="3"/>
      <c r="T42" s="15">
        <f t="shared" si="4"/>
        <v>-6675.520583390884</v>
      </c>
      <c r="U42" s="16">
        <f t="shared" si="5"/>
        <v>-6675.520583390884</v>
      </c>
    </row>
    <row r="43" spans="1:21" ht="15" customHeight="1" x14ac:dyDescent="0.2">
      <c r="A43" s="13" t="s">
        <v>37</v>
      </c>
      <c r="B43" s="14">
        <v>14512.827874175457</v>
      </c>
      <c r="C43" s="14">
        <v>16106.270165219998</v>
      </c>
      <c r="D43" s="14">
        <f t="shared" si="0"/>
        <v>-1593.442291044541</v>
      </c>
      <c r="E43" s="14">
        <v>-1354.4259473878599</v>
      </c>
      <c r="F43" s="3"/>
      <c r="G43" s="14">
        <v>13512.985659861759</v>
      </c>
      <c r="H43" s="14">
        <v>14974.788243224035</v>
      </c>
      <c r="I43" s="14">
        <f t="shared" si="1"/>
        <v>-1461.802583362276</v>
      </c>
      <c r="J43" s="14">
        <v>-1242.5321958579345</v>
      </c>
      <c r="K43" s="3"/>
      <c r="L43" s="15">
        <f t="shared" si="6"/>
        <v>-131.639707682265</v>
      </c>
      <c r="M43" s="16">
        <f t="shared" si="2"/>
        <v>-131.639707682265</v>
      </c>
      <c r="N43" s="17"/>
      <c r="O43" s="14">
        <v>12913.861955531425</v>
      </c>
      <c r="P43" s="14">
        <v>13389.217376224957</v>
      </c>
      <c r="Q43" s="14">
        <f t="shared" si="3"/>
        <v>-475.35542069353141</v>
      </c>
      <c r="R43" s="14">
        <v>-404.0521075895017</v>
      </c>
      <c r="S43" s="3"/>
      <c r="T43" s="15">
        <f t="shared" si="4"/>
        <v>-1118.0868703510096</v>
      </c>
      <c r="U43" s="16">
        <f t="shared" si="5"/>
        <v>-1118.0868703510096</v>
      </c>
    </row>
    <row r="44" spans="1:21" ht="15" customHeight="1" x14ac:dyDescent="0.2">
      <c r="A44" s="13" t="s">
        <v>38</v>
      </c>
      <c r="B44" s="14">
        <v>56606.32099951939</v>
      </c>
      <c r="C44" s="14">
        <v>59033.001111091995</v>
      </c>
      <c r="D44" s="14">
        <f t="shared" si="0"/>
        <v>-2426.6801115726048</v>
      </c>
      <c r="E44" s="14">
        <v>-2062.6780948367141</v>
      </c>
      <c r="F44" s="3"/>
      <c r="G44" s="14">
        <v>56515.964027260517</v>
      </c>
      <c r="H44" s="14">
        <v>57497.574557712484</v>
      </c>
      <c r="I44" s="14">
        <f t="shared" si="1"/>
        <v>-981.61053045196604</v>
      </c>
      <c r="J44" s="14">
        <v>-834.36895088417111</v>
      </c>
      <c r="K44" s="3"/>
      <c r="L44" s="15">
        <f t="shared" si="6"/>
        <v>-1445.0695811206388</v>
      </c>
      <c r="M44" s="16">
        <f t="shared" si="2"/>
        <v>-1445.0695811206388</v>
      </c>
      <c r="N44" s="17"/>
      <c r="O44" s="14">
        <v>56664.485765538506</v>
      </c>
      <c r="P44" s="14">
        <v>56840.209527471656</v>
      </c>
      <c r="Q44" s="14">
        <f t="shared" si="3"/>
        <v>-175.72376193314994</v>
      </c>
      <c r="R44" s="14">
        <v>-149.36519764317745</v>
      </c>
      <c r="S44" s="3"/>
      <c r="T44" s="15">
        <f t="shared" si="4"/>
        <v>-2250.9563496394549</v>
      </c>
      <c r="U44" s="16">
        <f t="shared" si="5"/>
        <v>-2250.9563496394549</v>
      </c>
    </row>
    <row r="45" spans="1:21" ht="15" customHeight="1" x14ac:dyDescent="0.2">
      <c r="A45" s="18"/>
      <c r="B45" s="19"/>
      <c r="C45" s="17"/>
      <c r="D45" s="17"/>
      <c r="E45" s="17"/>
      <c r="F45" s="3"/>
      <c r="G45" s="17"/>
      <c r="H45" s="17"/>
      <c r="I45" s="17"/>
      <c r="J45" s="17"/>
      <c r="K45" s="3"/>
      <c r="L45" s="17"/>
      <c r="M45" s="20"/>
      <c r="N45" s="17"/>
      <c r="O45" s="17"/>
      <c r="P45" s="17"/>
      <c r="Q45" s="17"/>
      <c r="R45" s="17"/>
      <c r="S45" s="3"/>
      <c r="T45" s="17"/>
      <c r="U45" s="20"/>
    </row>
    <row r="46" spans="1:21" ht="13.5" thickBot="1" x14ac:dyDescent="0.25">
      <c r="A46" s="21" t="s">
        <v>39</v>
      </c>
      <c r="B46" s="22">
        <f>SUM(B18:B44)</f>
        <v>1171239.8021902519</v>
      </c>
      <c r="C46" s="22">
        <f>SUM(C18:C44)</f>
        <v>1206194.333975252</v>
      </c>
      <c r="D46" s="22">
        <f>SUM(D18:D44)</f>
        <v>-34954.531785000443</v>
      </c>
      <c r="E46" s="23">
        <f>SUM(E18:E44)</f>
        <v>-29711.35201725037</v>
      </c>
      <c r="F46" s="3"/>
      <c r="G46" s="22">
        <f>SUM(G18:G44)</f>
        <v>1176684.446415494</v>
      </c>
      <c r="H46" s="22">
        <f t="shared" ref="H46:I46" si="7">SUM(H18:H44)</f>
        <v>1181100.1530579727</v>
      </c>
      <c r="I46" s="22">
        <f t="shared" si="7"/>
        <v>-4415.7066424784452</v>
      </c>
      <c r="J46" s="23">
        <f>SUM(J18:J44)</f>
        <v>-3753.3506461066777</v>
      </c>
      <c r="K46" s="3"/>
      <c r="L46" s="22">
        <f>SUM(L18:L44)</f>
        <v>-30538.825142521997</v>
      </c>
      <c r="M46" s="16">
        <f>L46</f>
        <v>-30538.825142521997</v>
      </c>
      <c r="N46" s="24"/>
      <c r="O46" s="22">
        <f>SUM(O18:O44)</f>
        <v>1137075.2996429268</v>
      </c>
      <c r="P46" s="22">
        <f>SUM(P18:P44)</f>
        <v>1130060.4854374621</v>
      </c>
      <c r="Q46" s="22">
        <f>SUM(Q18:Q44)</f>
        <v>7014.8142054648179</v>
      </c>
      <c r="R46" s="23">
        <f>SUM(R18:R44)</f>
        <v>5962.5920746450938</v>
      </c>
      <c r="S46" s="3"/>
      <c r="T46" s="22">
        <f>SUM(T18:T44)</f>
        <v>-41969.345990465255</v>
      </c>
      <c r="U46" s="16">
        <f>T46</f>
        <v>-41969.345990465255</v>
      </c>
    </row>
    <row r="47" spans="1:21" ht="13.5" thickTop="1" x14ac:dyDescent="0.2">
      <c r="A47" s="2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7"/>
      <c r="N47" s="3"/>
      <c r="O47" s="3"/>
      <c r="P47" s="3"/>
      <c r="Q47" s="3"/>
      <c r="R47" s="3"/>
      <c r="S47" s="3"/>
      <c r="T47" s="3"/>
      <c r="U47" s="3"/>
    </row>
    <row r="48" spans="1:21" ht="12.75" customHeight="1" x14ac:dyDescent="0.2">
      <c r="G48" s="26"/>
      <c r="R48" s="27"/>
    </row>
    <row r="49" spans="1:21" ht="12.75" customHeight="1" x14ac:dyDescent="0.15">
      <c r="A49" s="28" t="s">
        <v>40</v>
      </c>
      <c r="S49" s="37"/>
      <c r="T49" s="38"/>
      <c r="U49" s="37"/>
    </row>
    <row r="50" spans="1:21" x14ac:dyDescent="0.2">
      <c r="A50" s="29" t="s">
        <v>42</v>
      </c>
      <c r="B50" s="30"/>
      <c r="C50" s="31"/>
      <c r="D50" s="31"/>
      <c r="E50" s="31"/>
      <c r="F50" s="31"/>
      <c r="G50" s="31"/>
      <c r="H50" s="31"/>
      <c r="I50" s="31"/>
      <c r="J50" s="31"/>
      <c r="K50" s="31"/>
      <c r="L50" s="32"/>
      <c r="M50" s="32"/>
      <c r="N50" s="32"/>
      <c r="O50" s="32"/>
      <c r="S50" s="55" t="s">
        <v>41</v>
      </c>
      <c r="T50" s="56"/>
      <c r="U50" s="57"/>
    </row>
    <row r="51" spans="1:21" ht="15" x14ac:dyDescent="0.2">
      <c r="A51" s="29" t="s">
        <v>51</v>
      </c>
      <c r="B51" s="30"/>
      <c r="C51" s="31"/>
      <c r="D51" s="31"/>
      <c r="E51" s="31"/>
      <c r="F51" s="31"/>
      <c r="G51" s="29"/>
      <c r="H51" s="31"/>
      <c r="I51" s="31"/>
      <c r="J51" s="31"/>
      <c r="K51" s="31"/>
      <c r="L51" s="32"/>
      <c r="M51" s="32"/>
      <c r="N51" s="32"/>
      <c r="O51" s="32"/>
      <c r="Q51" s="33">
        <v>1</v>
      </c>
      <c r="R51" s="33"/>
      <c r="S51" s="43">
        <v>0</v>
      </c>
      <c r="T51" s="44" t="s">
        <v>43</v>
      </c>
      <c r="U51" s="45">
        <v>1</v>
      </c>
    </row>
    <row r="52" spans="1:21" ht="15" x14ac:dyDescent="0.2">
      <c r="A52" s="29" t="s">
        <v>45</v>
      </c>
      <c r="M52" s="34"/>
      <c r="N52" s="35"/>
      <c r="Q52" s="36">
        <v>-2</v>
      </c>
      <c r="R52" s="36"/>
      <c r="S52" s="46">
        <v>-1</v>
      </c>
      <c r="T52" s="47" t="s">
        <v>44</v>
      </c>
      <c r="U52" s="48">
        <v>-1</v>
      </c>
    </row>
    <row r="53" spans="1:21" ht="21" customHeight="1" x14ac:dyDescent="0.2">
      <c r="A53" s="29"/>
      <c r="S53" s="53"/>
      <c r="T53" s="53"/>
    </row>
    <row r="54" spans="1:21" s="1" customFormat="1" ht="12.75" customHeight="1" x14ac:dyDescent="0.2">
      <c r="A54" s="52" t="s">
        <v>53</v>
      </c>
      <c r="B54"/>
      <c r="C54"/>
      <c r="D54"/>
      <c r="E54"/>
      <c r="F54"/>
      <c r="G54"/>
      <c r="H54"/>
      <c r="I54"/>
      <c r="J54"/>
      <c r="K54" s="54"/>
      <c r="L54" s="54"/>
      <c r="N54"/>
      <c r="O54"/>
      <c r="P54"/>
      <c r="Q54"/>
      <c r="R54"/>
      <c r="S54"/>
      <c r="T54"/>
      <c r="U54"/>
    </row>
    <row r="55" spans="1:21" s="1" customFormat="1" ht="12.75" customHeight="1" x14ac:dyDescent="0.2">
      <c r="B55"/>
      <c r="C55"/>
      <c r="D55"/>
      <c r="E55"/>
      <c r="F55"/>
      <c r="G55"/>
      <c r="H55"/>
      <c r="I55"/>
      <c r="J55"/>
      <c r="K55"/>
      <c r="L55"/>
      <c r="N55"/>
      <c r="O55"/>
      <c r="P55"/>
      <c r="Q55"/>
      <c r="R55"/>
      <c r="S55"/>
      <c r="T55"/>
      <c r="U55"/>
    </row>
  </sheetData>
  <mergeCells count="14">
    <mergeCell ref="S53:T53"/>
    <mergeCell ref="K54:L54"/>
    <mergeCell ref="S50:U50"/>
    <mergeCell ref="A3:R3"/>
    <mergeCell ref="A7:U7"/>
    <mergeCell ref="O12:U12"/>
    <mergeCell ref="B14:E15"/>
    <mergeCell ref="G14:J15"/>
    <mergeCell ref="L14:M15"/>
    <mergeCell ref="O14:R15"/>
    <mergeCell ref="T14:U15"/>
    <mergeCell ref="A4:U4"/>
    <mergeCell ref="A5:U5"/>
    <mergeCell ref="A6:U6"/>
  </mergeCells>
  <conditionalFormatting sqref="M18:M45">
    <cfRule type="iconSet" priority="20">
      <iconSet iconSet="3Arrows" showValue="0">
        <cfvo type="percent" val="0"/>
        <cfvo type="formula" val="0" gte="0"/>
        <cfvo type="formula" val="0"/>
      </iconSet>
    </cfRule>
  </conditionalFormatting>
  <conditionalFormatting sqref="U18:U45">
    <cfRule type="iconSet" priority="19">
      <iconSet iconSet="3Arrows" showValue="0">
        <cfvo type="percent" val="0"/>
        <cfvo type="formula" val="0"/>
        <cfvo type="formula" val="0"/>
      </iconSet>
    </cfRule>
  </conditionalFormatting>
  <conditionalFormatting sqref="M46">
    <cfRule type="iconSet" priority="18">
      <iconSet iconSet="3Arrows" showValue="0">
        <cfvo type="percent" val="0"/>
        <cfvo type="formula" val="0" gte="0"/>
        <cfvo type="formula" val="0"/>
      </iconSet>
    </cfRule>
  </conditionalFormatting>
  <conditionalFormatting sqref="U46">
    <cfRule type="iconSet" priority="17">
      <iconSet iconSet="3Arrows" showValue="0">
        <cfvo type="percent" val="0"/>
        <cfvo type="formula" val="0" gte="0"/>
        <cfvo type="formula" val="0"/>
      </iconSet>
    </cfRule>
  </conditionalFormatting>
  <conditionalFormatting sqref="S51">
    <cfRule type="iconSet" priority="16">
      <iconSet iconSet="3Arrows">
        <cfvo type="percent" val="0"/>
        <cfvo type="num" val="$P$30"/>
        <cfvo type="num" val="$P$30"/>
      </iconSet>
    </cfRule>
  </conditionalFormatting>
  <conditionalFormatting sqref="S50">
    <cfRule type="iconSet" priority="15">
      <iconSet iconSet="3Arrows">
        <cfvo type="percent" val="0"/>
        <cfvo type="num" val="$P$29"/>
        <cfvo type="num" val="$P$29"/>
      </iconSet>
    </cfRule>
  </conditionalFormatting>
  <conditionalFormatting sqref="S50">
    <cfRule type="iconSet" priority="12">
      <iconSet iconSet="3Arrows" showValue="0">
        <cfvo type="percent" val="0"/>
        <cfvo type="formula" val="0"/>
        <cfvo type="formula" val="0"/>
      </iconSet>
    </cfRule>
  </conditionalFormatting>
  <conditionalFormatting sqref="S50">
    <cfRule type="iconSet" priority="11">
      <iconSet iconSet="3Arrows">
        <cfvo type="percent" val="0"/>
        <cfvo type="num" val="$P$30"/>
        <cfvo type="num" val="$P$30"/>
      </iconSet>
    </cfRule>
  </conditionalFormatting>
  <conditionalFormatting sqref="S51">
    <cfRule type="iconSet" priority="9">
      <iconSet iconSet="3Arrows">
        <cfvo type="percent" val="0"/>
        <cfvo type="num" val="$Q$19"/>
        <cfvo type="num" val="$Q$19"/>
      </iconSet>
    </cfRule>
  </conditionalFormatting>
  <conditionalFormatting sqref="S50">
    <cfRule type="iconSet" priority="8">
      <iconSet iconSet="3Arrows">
        <cfvo type="percent" val="0"/>
        <cfvo type="num" val="$Q$18"/>
        <cfvo type="num" val="$Q$18"/>
      </iconSet>
    </cfRule>
  </conditionalFormatting>
  <conditionalFormatting sqref="S52">
    <cfRule type="iconSet" priority="4">
      <iconSet iconSet="3Arrows">
        <cfvo type="percent" val="0"/>
        <cfvo type="num" val="$Q$19"/>
        <cfvo type="num" val="$Q$19"/>
      </iconSet>
    </cfRule>
  </conditionalFormatting>
  <conditionalFormatting sqref="S51">
    <cfRule type="iconSet" priority="3">
      <iconSet iconSet="3Arrows">
        <cfvo type="percent" val="0"/>
        <cfvo type="num" val="$Q$18"/>
        <cfvo type="num" val="$Q$18"/>
      </iconSet>
    </cfRule>
  </conditionalFormatting>
  <conditionalFormatting sqref="S52">
    <cfRule type="iconSet" priority="2">
      <iconSet iconSet="3Arrows">
        <cfvo type="percent" val="0"/>
        <cfvo type="num" val="$P$82"/>
        <cfvo type="num" val="$P$82"/>
      </iconSet>
    </cfRule>
  </conditionalFormatting>
  <conditionalFormatting sqref="S51">
    <cfRule type="iconSet" priority="1">
      <iconSet iconSet="3Arrows">
        <cfvo type="percent" val="0"/>
        <cfvo type="num" val="$P$81"/>
        <cfvo type="num" val="$P$81"/>
      </iconSet>
    </cfRule>
  </conditionalFormatting>
  <printOptions horizontalCentered="1"/>
  <pageMargins left="0.25" right="0.25" top="0.25" bottom="0.25" header="0" footer="0"/>
  <pageSetup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Margin Report Dashboard</vt:lpstr>
      <vt:lpstr>'Total Margin Report Dashboard'!Print_Area</vt:lpstr>
    </vt:vector>
  </TitlesOfParts>
  <Company>UMass Memorial Health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rottyr</dc:creator>
  <cp:lastModifiedBy>bhintch</cp:lastModifiedBy>
  <cp:lastPrinted>2014-06-03T19:23:45Z</cp:lastPrinted>
  <dcterms:created xsi:type="dcterms:W3CDTF">2014-06-03T18:39:18Z</dcterms:created>
  <dcterms:modified xsi:type="dcterms:W3CDTF">2017-12-21T14:45:02Z</dcterms:modified>
</cp:coreProperties>
</file>