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sanderson\Downloads\"/>
    </mc:Choice>
  </mc:AlternateContent>
  <xr:revisionPtr revIDLastSave="0" documentId="8_{D78615DC-572A-49E1-A161-747048C958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swer Detail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<sst xmlns="http://schemas.openxmlformats.org/spreadsheetml/2006/main" count="651" uniqueCount="276">
  <si>
    <t>josette</t>
  </si>
  <si>
    <t>russo</t>
  </si>
  <si>
    <t>Region 3</t>
  </si>
  <si>
    <t>New Jersey Chapter</t>
  </si>
  <si>
    <t>Secretary</t>
  </si>
  <si>
    <t>Sarah</t>
  </si>
  <si>
    <t>Lewis</t>
  </si>
  <si>
    <t>Metropolitan Philadelphia Chapter</t>
  </si>
  <si>
    <t>Brian</t>
  </si>
  <si>
    <t>Herdman</t>
  </si>
  <si>
    <t>Past President</t>
  </si>
  <si>
    <t>Heather</t>
  </si>
  <si>
    <t>Stanisci</t>
  </si>
  <si>
    <t>RE 2</t>
  </si>
  <si>
    <t>Marion</t>
  </si>
  <si>
    <t>Dever</t>
  </si>
  <si>
    <t>Director (voting)</t>
  </si>
  <si>
    <t>Meir</t>
  </si>
  <si>
    <t>Miskin</t>
  </si>
  <si>
    <t>Andrew</t>
  </si>
  <si>
    <t>Turner</t>
  </si>
  <si>
    <t>Committee Chair</t>
  </si>
  <si>
    <t>Kas</t>
  </si>
  <si>
    <t>garnes</t>
  </si>
  <si>
    <t>President</t>
  </si>
  <si>
    <t>Kimberley</t>
  </si>
  <si>
    <t>Raftery</t>
  </si>
  <si>
    <t>John</t>
  </si>
  <si>
    <t>Freeman</t>
  </si>
  <si>
    <t>Region 9</t>
  </si>
  <si>
    <t>Louisiana Chapter</t>
  </si>
  <si>
    <t>Amanda</t>
  </si>
  <si>
    <t>Buirge</t>
  </si>
  <si>
    <t>Christopher</t>
  </si>
  <si>
    <t>Vogel</t>
  </si>
  <si>
    <t>Shiny</t>
  </si>
  <si>
    <t>George</t>
  </si>
  <si>
    <t>Margot</t>
  </si>
  <si>
    <t>Berg</t>
  </si>
  <si>
    <t>Kristen</t>
  </si>
  <si>
    <t>Weetenkamp</t>
  </si>
  <si>
    <t>Trish</t>
  </si>
  <si>
    <t>Hayden</t>
  </si>
  <si>
    <t>Catherine</t>
  </si>
  <si>
    <t>Ehrman</t>
  </si>
  <si>
    <t>Treasurer</t>
  </si>
  <si>
    <t>Patrick</t>
  </si>
  <si>
    <t>McDonough</t>
  </si>
  <si>
    <t>Region 1</t>
  </si>
  <si>
    <t>Massachusetts-Rhode Island Chapter</t>
  </si>
  <si>
    <t>Sponsorship Chair</t>
  </si>
  <si>
    <t>Alyson</t>
  </si>
  <si>
    <t>Belz</t>
  </si>
  <si>
    <t>Region 2</t>
  </si>
  <si>
    <t>Metropolitan New York Chapter</t>
  </si>
  <si>
    <t>Rebecca</t>
  </si>
  <si>
    <t>Hamilton</t>
  </si>
  <si>
    <t>Region 6</t>
  </si>
  <si>
    <t>Northwest Ohio Chapter</t>
  </si>
  <si>
    <t>Membership Chair</t>
  </si>
  <si>
    <t>Amy</t>
  </si>
  <si>
    <t>Gill</t>
  </si>
  <si>
    <t>Other</t>
  </si>
  <si>
    <t>stacey</t>
  </si>
  <si>
    <t>basalla</t>
  </si>
  <si>
    <t>Rich</t>
  </si>
  <si>
    <t>Bame</t>
  </si>
  <si>
    <t>Lisa</t>
  </si>
  <si>
    <t>Schofield</t>
  </si>
  <si>
    <t>President Elect</t>
  </si>
  <si>
    <t>Denny</t>
  </si>
  <si>
    <t>Henderson</t>
  </si>
  <si>
    <t>Samuel</t>
  </si>
  <si>
    <t>McCord</t>
  </si>
  <si>
    <t>Danny</t>
  </si>
  <si>
    <t>Schmidt</t>
  </si>
  <si>
    <t>Region 7</t>
  </si>
  <si>
    <t>Wisconsin Chapter</t>
  </si>
  <si>
    <t>Julie</t>
  </si>
  <si>
    <t>Hall</t>
  </si>
  <si>
    <t>Cassandra S Fahey</t>
  </si>
  <si>
    <t>Region 4</t>
  </si>
  <si>
    <t>North Carolina Chapter</t>
  </si>
  <si>
    <t>Jake</t>
  </si>
  <si>
    <t>Rouse</t>
  </si>
  <si>
    <t>Ashley</t>
  </si>
  <si>
    <t>Sanders</t>
  </si>
  <si>
    <t>Wendi</t>
  </si>
  <si>
    <t>Cardwell</t>
  </si>
  <si>
    <t>Kyle</t>
  </si>
  <si>
    <t>Fredette</t>
  </si>
  <si>
    <t>Olivia</t>
  </si>
  <si>
    <t>Currin-Britt</t>
  </si>
  <si>
    <t>Allison Lusa</t>
  </si>
  <si>
    <t>White</t>
  </si>
  <si>
    <t>Cvent Specialist</t>
  </si>
  <si>
    <t>Gidget</t>
  </si>
  <si>
    <t>Bowers</t>
  </si>
  <si>
    <t>Region 10</t>
  </si>
  <si>
    <t>Arizona Chapter</t>
  </si>
  <si>
    <t>Juan</t>
  </si>
  <si>
    <t>Rosario Guzman</t>
  </si>
  <si>
    <t>Puerto Rico Chapter</t>
  </si>
  <si>
    <t>Assistant Treasurer</t>
  </si>
  <si>
    <t>Mary</t>
  </si>
  <si>
    <t>Athitang</t>
  </si>
  <si>
    <t>Program Co-Chair</t>
  </si>
  <si>
    <t>Laurel</t>
  </si>
  <si>
    <t>Davis</t>
  </si>
  <si>
    <t>Greater Illinois Chapter</t>
  </si>
  <si>
    <t>Frank</t>
  </si>
  <si>
    <t>Cashman</t>
  </si>
  <si>
    <t>Lymari</t>
  </si>
  <si>
    <t>Colon</t>
  </si>
  <si>
    <t>Christine</t>
  </si>
  <si>
    <t>Gordon</t>
  </si>
  <si>
    <t>Maria</t>
  </si>
  <si>
    <t>Lopes-Tyburczy</t>
  </si>
  <si>
    <t>Facciponti</t>
  </si>
  <si>
    <t>Daniel</t>
  </si>
  <si>
    <t>Demetrops</t>
  </si>
  <si>
    <t>Wickard</t>
  </si>
  <si>
    <t>Annabelle</t>
  </si>
  <si>
    <t>Seippel</t>
  </si>
  <si>
    <t>Amina</t>
  </si>
  <si>
    <t>Razanica</t>
  </si>
  <si>
    <t>Weinstein</t>
  </si>
  <si>
    <t>James</t>
  </si>
  <si>
    <t>Robertson</t>
  </si>
  <si>
    <t>Smith</t>
  </si>
  <si>
    <t>Dennis</t>
  </si>
  <si>
    <t>Jones</t>
  </si>
  <si>
    <t>Schaaf</t>
  </si>
  <si>
    <t>Thera</t>
  </si>
  <si>
    <t>Rhodes</t>
  </si>
  <si>
    <t>Lone Star Chapter</t>
  </si>
  <si>
    <t>April</t>
  </si>
  <si>
    <t>Nettleton</t>
  </si>
  <si>
    <t>Robert</t>
  </si>
  <si>
    <t>Braun</t>
  </si>
  <si>
    <t>Vice President</t>
  </si>
  <si>
    <t>Jessica</t>
  </si>
  <si>
    <t>Central Ohio Chapter</t>
  </si>
  <si>
    <t>Ryan</t>
  </si>
  <si>
    <t>Caldwell</t>
  </si>
  <si>
    <t>Stefanie</t>
  </si>
  <si>
    <t>Vincent</t>
  </si>
  <si>
    <t>Allison</t>
  </si>
  <si>
    <t>Williams</t>
  </si>
  <si>
    <t>Shannon</t>
  </si>
  <si>
    <t>Bullock</t>
  </si>
  <si>
    <t>Lindsey</t>
  </si>
  <si>
    <t>Samp</t>
  </si>
  <si>
    <t>Jared</t>
  </si>
  <si>
    <t>Heim</t>
  </si>
  <si>
    <t>Zachary</t>
  </si>
  <si>
    <t>Heward</t>
  </si>
  <si>
    <t>Region Unknown</t>
  </si>
  <si>
    <t>Michael</t>
  </si>
  <si>
    <t>Kos</t>
  </si>
  <si>
    <t>Keith</t>
  </si>
  <si>
    <t>Anderson</t>
  </si>
  <si>
    <t>Nicole</t>
  </si>
  <si>
    <t>Hoffman</t>
  </si>
  <si>
    <t>Janelle</t>
  </si>
  <si>
    <t>Matthews</t>
  </si>
  <si>
    <t>Program Chair</t>
  </si>
  <si>
    <t>NATASHA</t>
  </si>
  <si>
    <t>BRUNER</t>
  </si>
  <si>
    <t>Huppert</t>
  </si>
  <si>
    <t>Kristy</t>
  </si>
  <si>
    <t>Elder</t>
  </si>
  <si>
    <t>Burns</t>
  </si>
  <si>
    <t>Utah Chapter</t>
  </si>
  <si>
    <t>Ronald</t>
  </si>
  <si>
    <t>Struckus</t>
  </si>
  <si>
    <t>Central Pennsylvania Chapter</t>
  </si>
  <si>
    <t>Lloyd</t>
  </si>
  <si>
    <t>Adrienne</t>
  </si>
  <si>
    <t>Bryant</t>
  </si>
  <si>
    <t>Jayme</t>
  </si>
  <si>
    <t>Cramer</t>
  </si>
  <si>
    <t>Graves</t>
  </si>
  <si>
    <t>ROLANDO TABORA</t>
  </si>
  <si>
    <t>Nicholas</t>
  </si>
  <si>
    <t>Rivera</t>
  </si>
  <si>
    <t>Nolan</t>
  </si>
  <si>
    <t>Behringer</t>
  </si>
  <si>
    <t>Vanessa</t>
  </si>
  <si>
    <t>MacKay</t>
  </si>
  <si>
    <t>Jennifer</t>
  </si>
  <si>
    <t>Communications/Social Media Chair</t>
  </si>
  <si>
    <t>Ekbom</t>
  </si>
  <si>
    <t>Leach</t>
  </si>
  <si>
    <t>Polina</t>
  </si>
  <si>
    <t>Antonette</t>
  </si>
  <si>
    <t>Gary</t>
  </si>
  <si>
    <t>Feder</t>
  </si>
  <si>
    <t>Emily</t>
  </si>
  <si>
    <t>DiBartolo</t>
  </si>
  <si>
    <t>Becky</t>
  </si>
  <si>
    <t>Greenfield</t>
  </si>
  <si>
    <t>Empire New York</t>
  </si>
  <si>
    <t>Stephanie</t>
  </si>
  <si>
    <t>Gerez</t>
  </si>
  <si>
    <t>Leah</t>
  </si>
  <si>
    <t>Amante</t>
  </si>
  <si>
    <t>Erika</t>
  </si>
  <si>
    <t>Karoleen</t>
  </si>
  <si>
    <t>Hammel</t>
  </si>
  <si>
    <t>Region 8</t>
  </si>
  <si>
    <t>Iowa Chapter</t>
  </si>
  <si>
    <t>Jeff</t>
  </si>
  <si>
    <t>Eggar</t>
  </si>
  <si>
    <t>Gladiola</t>
  </si>
  <si>
    <t>Moore</t>
  </si>
  <si>
    <t>Hilary</t>
  </si>
  <si>
    <t>Christiansen</t>
  </si>
  <si>
    <t>Crystal</t>
  </si>
  <si>
    <t>Estabrook</t>
  </si>
  <si>
    <t>Audra</t>
  </si>
  <si>
    <t>Ford</t>
  </si>
  <si>
    <t>Taylor</t>
  </si>
  <si>
    <t>Holtmeier</t>
  </si>
  <si>
    <t>Holly</t>
  </si>
  <si>
    <t>Storms</t>
  </si>
  <si>
    <t>Chad</t>
  </si>
  <si>
    <t>Breidenbach</t>
  </si>
  <si>
    <t>Hansen</t>
  </si>
  <si>
    <t>Blay</t>
  </si>
  <si>
    <t>Grimes</t>
  </si>
  <si>
    <t>Payton</t>
  </si>
  <si>
    <t>Brecht</t>
  </si>
  <si>
    <t>Carlous</t>
  </si>
  <si>
    <t>Ivey</t>
  </si>
  <si>
    <t>Carpenter</t>
  </si>
  <si>
    <t>Maegan</t>
  </si>
  <si>
    <t>Dunn</t>
  </si>
  <si>
    <t>Holley</t>
  </si>
  <si>
    <t>Irvin</t>
  </si>
  <si>
    <t>Susan</t>
  </si>
  <si>
    <t>Angvall</t>
  </si>
  <si>
    <t>Lynn</t>
  </si>
  <si>
    <t>Toler</t>
  </si>
  <si>
    <t>Christian</t>
  </si>
  <si>
    <t>Robbins</t>
  </si>
  <si>
    <t>Neil</t>
  </si>
  <si>
    <t>Boudreaux</t>
  </si>
  <si>
    <t>Vogen</t>
  </si>
  <si>
    <t>Reba</t>
  </si>
  <si>
    <t>Dresen</t>
  </si>
  <si>
    <t>Nebraska Chapter</t>
  </si>
  <si>
    <t>Adrianne</t>
  </si>
  <si>
    <t>Sumrall</t>
  </si>
  <si>
    <t>Bruce</t>
  </si>
  <si>
    <t>Lorenz</t>
  </si>
  <si>
    <t>ASHLEY</t>
  </si>
  <si>
    <t>MAHLIK</t>
  </si>
  <si>
    <t>Rachel</t>
  </si>
  <si>
    <t>Grulke</t>
  </si>
  <si>
    <t>Colleen</t>
  </si>
  <si>
    <t>Zach</t>
  </si>
  <si>
    <t>Thomson</t>
  </si>
  <si>
    <t>Tiffany</t>
  </si>
  <si>
    <t>Huston</t>
  </si>
  <si>
    <t>Adam</t>
  </si>
  <si>
    <t>Brittany</t>
  </si>
  <si>
    <t>Tillman</t>
  </si>
  <si>
    <t>Leslie</t>
  </si>
  <si>
    <t>Claas</t>
  </si>
  <si>
    <t>First Name</t>
  </si>
  <si>
    <t>Last Name</t>
  </si>
  <si>
    <t>Last Modified Date (GMT-06:00) Central [US &amp; Canada]</t>
  </si>
  <si>
    <t>Select Region Number</t>
  </si>
  <si>
    <t>Select Chapter Name</t>
  </si>
  <si>
    <t>Volunteer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</si>
</sst>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Alignment="1">
      <alignment wrapText="1"/>
    </xf>
    <xf numFmtId="22" fontId="2" fillId="0" borderId="0" xfId="0" applyNumberFormat="1" applyFont="1"/>
    <xf numFmtId="49" fontId="2" fillId="2" borderId="0" xfId="0" applyNumberFormat="1" applyFont="1" applyFill="1" applyAlignment="1">
      <alignment wrapText="1"/>
    </xf>
    <xf numFmtId="22" fontId="2" fillId="2" borderId="0" xfId="0" applyNumberFormat="1" applyFont="1" applyFill="1"/>
    <xf numFmtId="0" fontId="1" fillId="0" borderId="1" xfId="0" applyFont="1" applyBorder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30" totalsRowShown="0">
  <autoFilter ref="A1:F130" xr:uid="{00000000-0009-0000-0100-000001000000}"/>
  <tableColumns count="6">
    <tableColumn id="1" xr3:uid="{00000000-0010-0000-0000-000001000000}" name="First Name"/>
    <tableColumn id="2" xr3:uid="{00000000-0010-0000-0000-000002000000}" name="Last Name"/>
    <tableColumn id="5" xr3:uid="{00000000-0010-0000-0000-000005000000}" name="Last Modified Date (GMT-06:00) Central [US &amp; Canada]"/>
    <tableColumn id="6" xr3:uid="{00000000-0010-0000-0000-000006000000}" name="Select Region Number"/>
    <tableColumn id="7" xr3:uid="{00000000-0010-0000-0000-000007000000}" name="Select Chapter Name"/>
    <tableColumn id="8" xr3:uid="{00000000-0010-0000-0000-000008000000}" name="Volunteer Rol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DDF1-6A9F-49FE-A6C1-7A56762FBAA4}">
  <dimension ref="A1:F130"/>
  <sheetViews>
    <sheetView tabSelected="1" workbookViewId="0">
      <selection activeCell="J14" sqref="J14"/>
    </sheetView>
  </sheetViews>
  <sheetFormatPr defaultRowHeight="12.5" x14ac:dyDescent="0.25"/>
  <cols>
    <col min="1" max="6" width="27.453125" customWidth="1"/>
  </cols>
  <sheetData>
    <row r="1" spans="1:6" ht="51" x14ac:dyDescent="0.25">
      <c r="A1" s="5" t="s">
        <v>270</v>
      </c>
      <c r="B1" s="5" t="s">
        <v>271</v>
      </c>
      <c r="C1" s="5" t="s">
        <v>272</v>
      </c>
      <c r="D1" s="5" t="s">
        <v>273</v>
      </c>
      <c r="E1" s="5" t="s">
        <v>274</v>
      </c>
      <c r="F1" s="5" t="s">
        <v>275</v>
      </c>
    </row>
    <row r="2" spans="1:6" ht="15.5" x14ac:dyDescent="0.35">
      <c r="A2" s="6" t="s">
        <v>0</v>
      </c>
      <c r="B2" s="6" t="s">
        <v>1</v>
      </c>
      <c r="C2" s="2">
        <f>DATE(2026,6,8)+TIME(8,57,27)</f>
        <v>46181.373229166667</v>
      </c>
      <c r="D2" s="1" t="s">
        <v>2</v>
      </c>
      <c r="E2" s="1" t="s">
        <v>3</v>
      </c>
      <c r="F2" s="1" t="s">
        <v>4</v>
      </c>
    </row>
    <row r="3" spans="1:6" ht="31" x14ac:dyDescent="0.35">
      <c r="A3" s="6" t="s">
        <v>5</v>
      </c>
      <c r="B3" s="6" t="s">
        <v>6</v>
      </c>
      <c r="C3" s="4">
        <f>DATE(2026,6,8)+TIME(8,24,2)</f>
        <v>46181.350023148145</v>
      </c>
      <c r="D3" s="3" t="s">
        <v>2</v>
      </c>
      <c r="E3" s="3" t="s">
        <v>7</v>
      </c>
      <c r="F3" s="3" t="s">
        <v>4</v>
      </c>
    </row>
    <row r="4" spans="1:6" ht="15.5" x14ac:dyDescent="0.35">
      <c r="A4" s="6" t="s">
        <v>8</v>
      </c>
      <c r="B4" s="6" t="s">
        <v>9</v>
      </c>
      <c r="C4" s="2">
        <f>DATE(2026,6,8)+TIME(8,20,27)</f>
        <v>46181.347534722219</v>
      </c>
      <c r="D4" s="1" t="s">
        <v>2</v>
      </c>
      <c r="E4" s="1" t="s">
        <v>3</v>
      </c>
      <c r="F4" s="1" t="s">
        <v>10</v>
      </c>
    </row>
    <row r="5" spans="1:6" ht="15.5" x14ac:dyDescent="0.35">
      <c r="A5" s="6" t="s">
        <v>11</v>
      </c>
      <c r="B5" s="6" t="s">
        <v>12</v>
      </c>
      <c r="C5" s="4">
        <f>DATE(2026,6,8)+TIME(8,3,15)</f>
        <v>46181.335590277777</v>
      </c>
      <c r="D5" s="3" t="s">
        <v>2</v>
      </c>
      <c r="E5" s="3" t="s">
        <v>3</v>
      </c>
      <c r="F5" s="3" t="s">
        <v>13</v>
      </c>
    </row>
    <row r="6" spans="1:6" ht="15.5" x14ac:dyDescent="0.35">
      <c r="A6" s="6" t="s">
        <v>14</v>
      </c>
      <c r="B6" s="6" t="s">
        <v>15</v>
      </c>
      <c r="C6" s="2">
        <f>DATE(2026,6,8)+TIME(8,3,1)</f>
        <v>46181.335428240738</v>
      </c>
      <c r="D6" s="1" t="s">
        <v>2</v>
      </c>
      <c r="E6" s="1" t="s">
        <v>3</v>
      </c>
      <c r="F6" s="1" t="s">
        <v>16</v>
      </c>
    </row>
    <row r="7" spans="1:6" ht="31" x14ac:dyDescent="0.35">
      <c r="A7" s="6" t="s">
        <v>17</v>
      </c>
      <c r="B7" s="6" t="s">
        <v>18</v>
      </c>
      <c r="C7" s="4">
        <f>DATE(2026,6,8)+TIME(7,39,20)</f>
        <v>46181.318981481483</v>
      </c>
      <c r="D7" s="3" t="s">
        <v>2</v>
      </c>
      <c r="E7" s="3" t="s">
        <v>7</v>
      </c>
      <c r="F7" s="3" t="s">
        <v>16</v>
      </c>
    </row>
    <row r="8" spans="1:6" ht="31" x14ac:dyDescent="0.35">
      <c r="A8" s="6" t="s">
        <v>19</v>
      </c>
      <c r="B8" s="6" t="s">
        <v>20</v>
      </c>
      <c r="C8" s="2">
        <f>DATE(2026,6,7)+TIME(7,24,40)</f>
        <v>46180.308796296296</v>
      </c>
      <c r="D8" s="1" t="s">
        <v>2</v>
      </c>
      <c r="E8" s="1" t="s">
        <v>7</v>
      </c>
      <c r="F8" s="1" t="s">
        <v>21</v>
      </c>
    </row>
    <row r="9" spans="1:6" ht="31" x14ac:dyDescent="0.35">
      <c r="A9" s="6" t="s">
        <v>22</v>
      </c>
      <c r="B9" s="6" t="s">
        <v>23</v>
      </c>
      <c r="C9" s="4">
        <f>DATE(2026,6,5)+TIME(14,29,26)</f>
        <v>46178.603773148148</v>
      </c>
      <c r="D9" s="3" t="s">
        <v>2</v>
      </c>
      <c r="E9" s="3" t="s">
        <v>7</v>
      </c>
      <c r="F9" s="3" t="s">
        <v>24</v>
      </c>
    </row>
    <row r="10" spans="1:6" ht="31" x14ac:dyDescent="0.35">
      <c r="A10" s="6" t="s">
        <v>25</v>
      </c>
      <c r="B10" s="6" t="s">
        <v>26</v>
      </c>
      <c r="C10" s="2">
        <f>DATE(2026,6,5)+TIME(13,54,45)</f>
        <v>46178.579687500001</v>
      </c>
      <c r="D10" s="1" t="s">
        <v>2</v>
      </c>
      <c r="E10" s="1" t="s">
        <v>7</v>
      </c>
      <c r="F10" s="1" t="s">
        <v>16</v>
      </c>
    </row>
    <row r="11" spans="1:6" ht="15.5" x14ac:dyDescent="0.35">
      <c r="A11" s="6" t="s">
        <v>27</v>
      </c>
      <c r="B11" s="6" t="s">
        <v>28</v>
      </c>
      <c r="C11" s="4">
        <f>DATE(2026,6,5)+TIME(13,13,29)</f>
        <v>46178.551030092596</v>
      </c>
      <c r="D11" s="3" t="s">
        <v>29</v>
      </c>
      <c r="E11" s="3" t="s">
        <v>30</v>
      </c>
      <c r="F11" s="3" t="s">
        <v>16</v>
      </c>
    </row>
    <row r="12" spans="1:6" ht="31" x14ac:dyDescent="0.35">
      <c r="A12" s="6" t="s">
        <v>31</v>
      </c>
      <c r="B12" s="6" t="s">
        <v>32</v>
      </c>
      <c r="C12" s="2">
        <f>DATE(2026,6,5)+TIME(13,8,48)</f>
        <v>46178.547777777778</v>
      </c>
      <c r="D12" s="1" t="s">
        <v>2</v>
      </c>
      <c r="E12" s="1" t="s">
        <v>7</v>
      </c>
      <c r="F12" s="1" t="s">
        <v>16</v>
      </c>
    </row>
    <row r="13" spans="1:6" ht="31" x14ac:dyDescent="0.35">
      <c r="A13" s="6" t="s">
        <v>33</v>
      </c>
      <c r="B13" s="6" t="s">
        <v>34</v>
      </c>
      <c r="C13" s="4">
        <f>DATE(2026,6,5)+TIME(12,55,18)</f>
        <v>46178.538402777776</v>
      </c>
      <c r="D13" s="3" t="s">
        <v>2</v>
      </c>
      <c r="E13" s="3" t="s">
        <v>7</v>
      </c>
      <c r="F13" s="3" t="s">
        <v>21</v>
      </c>
    </row>
    <row r="14" spans="1:6" ht="31" x14ac:dyDescent="0.35">
      <c r="A14" s="6" t="s">
        <v>35</v>
      </c>
      <c r="B14" s="6" t="s">
        <v>36</v>
      </c>
      <c r="C14" s="2">
        <f>DATE(2026,6,5)+TIME(12,24,20)</f>
        <v>46178.516898148147</v>
      </c>
      <c r="D14" s="1" t="s">
        <v>2</v>
      </c>
      <c r="E14" s="1" t="s">
        <v>7</v>
      </c>
      <c r="F14" s="1" t="s">
        <v>16</v>
      </c>
    </row>
    <row r="15" spans="1:6" ht="31" x14ac:dyDescent="0.35">
      <c r="A15" s="6" t="s">
        <v>37</v>
      </c>
      <c r="B15" s="6" t="s">
        <v>38</v>
      </c>
      <c r="C15" s="4">
        <f>DATE(2026,6,5)+TIME(12,13,35)</f>
        <v>46178.509432870371</v>
      </c>
      <c r="D15" s="3" t="s">
        <v>2</v>
      </c>
      <c r="E15" s="3" t="s">
        <v>7</v>
      </c>
      <c r="F15" s="3" t="s">
        <v>16</v>
      </c>
    </row>
    <row r="16" spans="1:6" ht="31" x14ac:dyDescent="0.35">
      <c r="A16" s="6" t="s">
        <v>39</v>
      </c>
      <c r="B16" s="6" t="s">
        <v>40</v>
      </c>
      <c r="C16" s="2">
        <f>DATE(2026,6,5)+TIME(12,9,43)</f>
        <v>46178.506747685184</v>
      </c>
      <c r="D16" s="1" t="s">
        <v>2</v>
      </c>
      <c r="E16" s="1" t="s">
        <v>7</v>
      </c>
      <c r="F16" s="1" t="s">
        <v>16</v>
      </c>
    </row>
    <row r="17" spans="1:6" ht="31" x14ac:dyDescent="0.35">
      <c r="A17" s="6" t="s">
        <v>41</v>
      </c>
      <c r="B17" s="6" t="s">
        <v>42</v>
      </c>
      <c r="C17" s="4">
        <f>DATE(2026,6,5)+TIME(12,8,20)</f>
        <v>46178.505787037036</v>
      </c>
      <c r="D17" s="3" t="s">
        <v>2</v>
      </c>
      <c r="E17" s="3" t="s">
        <v>7</v>
      </c>
      <c r="F17" s="3" t="s">
        <v>21</v>
      </c>
    </row>
    <row r="18" spans="1:6" ht="31" x14ac:dyDescent="0.35">
      <c r="A18" s="6" t="s">
        <v>43</v>
      </c>
      <c r="B18" s="6" t="s">
        <v>44</v>
      </c>
      <c r="C18" s="2">
        <f>DATE(2026,6,5)+TIME(11,35,26)</f>
        <v>46178.482939814814</v>
      </c>
      <c r="D18" s="1" t="s">
        <v>2</v>
      </c>
      <c r="E18" s="1" t="s">
        <v>7</v>
      </c>
      <c r="F18" s="1" t="s">
        <v>45</v>
      </c>
    </row>
    <row r="19" spans="1:6" ht="31" x14ac:dyDescent="0.35">
      <c r="A19" s="6" t="s">
        <v>46</v>
      </c>
      <c r="B19" s="6" t="s">
        <v>47</v>
      </c>
      <c r="C19" s="4">
        <f>DATE(2026,6,5)+TIME(11,29,41)</f>
        <v>46178.478946759256</v>
      </c>
      <c r="D19" s="3" t="s">
        <v>48</v>
      </c>
      <c r="E19" s="3" t="s">
        <v>49</v>
      </c>
      <c r="F19" s="3" t="s">
        <v>50</v>
      </c>
    </row>
    <row r="20" spans="1:6" ht="31" x14ac:dyDescent="0.35">
      <c r="A20" s="6" t="s">
        <v>51</v>
      </c>
      <c r="B20" s="6" t="s">
        <v>52</v>
      </c>
      <c r="C20" s="2">
        <f>DATE(2026,6,5)+TIME(10,47,42)</f>
        <v>46178.449791666666</v>
      </c>
      <c r="D20" s="1" t="s">
        <v>53</v>
      </c>
      <c r="E20" s="1" t="s">
        <v>54</v>
      </c>
      <c r="F20" s="1" t="s">
        <v>10</v>
      </c>
    </row>
    <row r="21" spans="1:6" ht="15.5" x14ac:dyDescent="0.35">
      <c r="A21" s="6" t="s">
        <v>55</v>
      </c>
      <c r="B21" s="6" t="s">
        <v>56</v>
      </c>
      <c r="C21" s="4">
        <f>DATE(2026,6,5)+TIME(10,34,30)</f>
        <v>46178.440625000003</v>
      </c>
      <c r="D21" s="3" t="s">
        <v>57</v>
      </c>
      <c r="E21" s="3" t="s">
        <v>58</v>
      </c>
      <c r="F21" s="3" t="s">
        <v>59</v>
      </c>
    </row>
    <row r="22" spans="1:6" ht="15.5" x14ac:dyDescent="0.35">
      <c r="A22" s="6" t="s">
        <v>60</v>
      </c>
      <c r="B22" s="6" t="s">
        <v>61</v>
      </c>
      <c r="C22" s="2">
        <f>DATE(2026,6,5)+TIME(9,57,47)</f>
        <v>46178.415127314816</v>
      </c>
      <c r="D22" s="1" t="s">
        <v>57</v>
      </c>
      <c r="E22" s="1" t="s">
        <v>58</v>
      </c>
      <c r="F22" s="1" t="s">
        <v>62</v>
      </c>
    </row>
    <row r="23" spans="1:6" ht="15.5" x14ac:dyDescent="0.35">
      <c r="A23" s="6" t="s">
        <v>63</v>
      </c>
      <c r="B23" s="6" t="s">
        <v>64</v>
      </c>
      <c r="C23" s="4">
        <f>DATE(2026,6,5)+TIME(9,42,54)</f>
        <v>46178.404791666668</v>
      </c>
      <c r="D23" s="3" t="s">
        <v>57</v>
      </c>
      <c r="E23" s="3" t="s">
        <v>58</v>
      </c>
      <c r="F23" s="3" t="s">
        <v>10</v>
      </c>
    </row>
    <row r="24" spans="1:6" ht="15.5" x14ac:dyDescent="0.35">
      <c r="A24" s="6" t="s">
        <v>65</v>
      </c>
      <c r="B24" s="6" t="s">
        <v>66</v>
      </c>
      <c r="C24" s="2">
        <f>DATE(2026,6,5)+TIME(9,33,33)</f>
        <v>46178.398298611108</v>
      </c>
      <c r="D24" s="1" t="s">
        <v>57</v>
      </c>
      <c r="E24" s="1" t="s">
        <v>58</v>
      </c>
      <c r="F24" s="1" t="s">
        <v>16</v>
      </c>
    </row>
    <row r="25" spans="1:6" ht="15.5" x14ac:dyDescent="0.35">
      <c r="A25" s="6" t="s">
        <v>67</v>
      </c>
      <c r="B25" s="6" t="s">
        <v>68</v>
      </c>
      <c r="C25" s="4">
        <f>DATE(2026,6,5)+TIME(9,31,56)</f>
        <v>46178.397175925929</v>
      </c>
      <c r="D25" s="3" t="s">
        <v>57</v>
      </c>
      <c r="E25" s="3" t="s">
        <v>58</v>
      </c>
      <c r="F25" s="3" t="s">
        <v>69</v>
      </c>
    </row>
    <row r="26" spans="1:6" ht="31" x14ac:dyDescent="0.35">
      <c r="A26" s="6" t="s">
        <v>70</v>
      </c>
      <c r="B26" s="6" t="s">
        <v>71</v>
      </c>
      <c r="C26" s="2">
        <f>DATE(2026,6,5)+TIME(7,15,10)</f>
        <v>46178.302199074074</v>
      </c>
      <c r="D26" s="1" t="s">
        <v>2</v>
      </c>
      <c r="E26" s="1" t="s">
        <v>7</v>
      </c>
      <c r="F26" s="1" t="s">
        <v>45</v>
      </c>
    </row>
    <row r="27" spans="1:6" ht="15.5" x14ac:dyDescent="0.35">
      <c r="A27" s="6" t="s">
        <v>72</v>
      </c>
      <c r="B27" s="6" t="s">
        <v>73</v>
      </c>
      <c r="C27" s="4">
        <f>DATE(2026,6,5)+TIME(7,14,44)</f>
        <v>46178.301898148151</v>
      </c>
      <c r="D27" s="3" t="s">
        <v>29</v>
      </c>
      <c r="E27" s="3" t="s">
        <v>30</v>
      </c>
      <c r="F27" s="3" t="s">
        <v>16</v>
      </c>
    </row>
    <row r="28" spans="1:6" ht="15.5" x14ac:dyDescent="0.35">
      <c r="A28" s="6" t="s">
        <v>74</v>
      </c>
      <c r="B28" s="6" t="s">
        <v>75</v>
      </c>
      <c r="C28" s="2">
        <f>DATE(2026,6,4)+TIME(14,41,55)</f>
        <v>46177.612442129626</v>
      </c>
      <c r="D28" s="1" t="s">
        <v>76</v>
      </c>
      <c r="E28" s="1" t="s">
        <v>77</v>
      </c>
      <c r="F28" s="1" t="s">
        <v>4</v>
      </c>
    </row>
    <row r="29" spans="1:6" ht="31" x14ac:dyDescent="0.35">
      <c r="A29" s="6" t="s">
        <v>78</v>
      </c>
      <c r="B29" s="6" t="s">
        <v>79</v>
      </c>
      <c r="C29" s="4">
        <f>DATE(2026,6,4)+TIME(14,39,47)</f>
        <v>46177.610960648148</v>
      </c>
      <c r="D29" s="3" t="s">
        <v>48</v>
      </c>
      <c r="E29" s="3" t="s">
        <v>49</v>
      </c>
      <c r="F29" s="3" t="s">
        <v>24</v>
      </c>
    </row>
    <row r="30" spans="1:6" ht="15.5" x14ac:dyDescent="0.35">
      <c r="A30" s="6" t="s">
        <v>80</v>
      </c>
      <c r="B30" s="6" t="s">
        <v>80</v>
      </c>
      <c r="C30" s="2">
        <f>DATE(2026,6,4)+TIME(13,50,23)</f>
        <v>46177.576655092591</v>
      </c>
      <c r="D30" s="1" t="s">
        <v>81</v>
      </c>
      <c r="E30" s="1" t="s">
        <v>82</v>
      </c>
      <c r="F30" s="1" t="s">
        <v>59</v>
      </c>
    </row>
    <row r="31" spans="1:6" ht="15.5" x14ac:dyDescent="0.35">
      <c r="A31" s="6" t="s">
        <v>83</v>
      </c>
      <c r="B31" s="6" t="s">
        <v>84</v>
      </c>
      <c r="C31" s="4">
        <f>DATE(2026,6,4)+TIME(13,9,15)</f>
        <v>46177.548090277778</v>
      </c>
      <c r="D31" s="3" t="s">
        <v>76</v>
      </c>
      <c r="E31" s="3" t="s">
        <v>77</v>
      </c>
      <c r="F31" s="3" t="s">
        <v>10</v>
      </c>
    </row>
    <row r="32" spans="1:6" ht="15.5" x14ac:dyDescent="0.35">
      <c r="A32" s="6" t="s">
        <v>85</v>
      </c>
      <c r="B32" s="6" t="s">
        <v>86</v>
      </c>
      <c r="C32" s="2">
        <f>DATE(2026,6,4)+TIME(12,10,22)</f>
        <v>46177.507199074076</v>
      </c>
      <c r="D32" s="1" t="s">
        <v>81</v>
      </c>
      <c r="E32" s="1" t="s">
        <v>82</v>
      </c>
      <c r="F32" s="1" t="s">
        <v>69</v>
      </c>
    </row>
    <row r="33" spans="1:6" ht="15.5" x14ac:dyDescent="0.35">
      <c r="A33" s="6" t="s">
        <v>87</v>
      </c>
      <c r="B33" s="6" t="s">
        <v>88</v>
      </c>
      <c r="C33" s="4">
        <f>DATE(2026,6,4)+TIME(12,1,32)</f>
        <v>46177.501064814816</v>
      </c>
      <c r="D33" s="3" t="s">
        <v>81</v>
      </c>
      <c r="E33" s="3" t="s">
        <v>82</v>
      </c>
      <c r="F33" s="3" t="s">
        <v>24</v>
      </c>
    </row>
    <row r="34" spans="1:6" ht="15.5" x14ac:dyDescent="0.35">
      <c r="A34" s="6" t="s">
        <v>89</v>
      </c>
      <c r="B34" s="6" t="s">
        <v>90</v>
      </c>
      <c r="C34" s="2">
        <f>DATE(2026,6,4)+TIME(11,54,15)</f>
        <v>46177.496006944442</v>
      </c>
      <c r="D34" s="1" t="s">
        <v>81</v>
      </c>
      <c r="E34" s="1" t="s">
        <v>82</v>
      </c>
      <c r="F34" s="1" t="s">
        <v>16</v>
      </c>
    </row>
    <row r="35" spans="1:6" ht="15.5" x14ac:dyDescent="0.35">
      <c r="A35" s="6" t="s">
        <v>91</v>
      </c>
      <c r="B35" s="6" t="s">
        <v>92</v>
      </c>
      <c r="C35" s="4">
        <f>DATE(2026,6,4)+TIME(11,32,52)</f>
        <v>46177.481157407405</v>
      </c>
      <c r="D35" s="3" t="s">
        <v>81</v>
      </c>
      <c r="E35" s="3" t="s">
        <v>82</v>
      </c>
      <c r="F35" s="3" t="s">
        <v>16</v>
      </c>
    </row>
    <row r="36" spans="1:6" ht="15.5" x14ac:dyDescent="0.35">
      <c r="A36" s="6" t="s">
        <v>93</v>
      </c>
      <c r="B36" s="6" t="s">
        <v>94</v>
      </c>
      <c r="C36" s="2">
        <f>DATE(2026,6,4)+TIME(11,29,32)</f>
        <v>46177.478842592594</v>
      </c>
      <c r="D36" s="1" t="s">
        <v>81</v>
      </c>
      <c r="E36" s="1" t="s">
        <v>82</v>
      </c>
      <c r="F36" s="1" t="s">
        <v>95</v>
      </c>
    </row>
    <row r="37" spans="1:6" ht="15.5" x14ac:dyDescent="0.35">
      <c r="A37" s="6" t="s">
        <v>96</v>
      </c>
      <c r="B37" s="6" t="s">
        <v>97</v>
      </c>
      <c r="C37" s="4">
        <f>DATE(2026,6,3)+TIME(15,57,17)</f>
        <v>46176.664780092593</v>
      </c>
      <c r="D37" s="3" t="s">
        <v>98</v>
      </c>
      <c r="E37" s="3" t="s">
        <v>99</v>
      </c>
      <c r="F37" s="3" t="s">
        <v>24</v>
      </c>
    </row>
    <row r="38" spans="1:6" ht="15.5" x14ac:dyDescent="0.35">
      <c r="A38" s="6" t="s">
        <v>100</v>
      </c>
      <c r="B38" s="6" t="s">
        <v>101</v>
      </c>
      <c r="C38" s="2">
        <f>DATE(2026,6,3)+TIME(13,52,50)</f>
        <v>46176.578356481485</v>
      </c>
      <c r="D38" s="1" t="s">
        <v>53</v>
      </c>
      <c r="E38" s="1" t="s">
        <v>102</v>
      </c>
      <c r="F38" s="1" t="s">
        <v>103</v>
      </c>
    </row>
    <row r="39" spans="1:6" ht="31" x14ac:dyDescent="0.35">
      <c r="A39" s="6" t="s">
        <v>104</v>
      </c>
      <c r="B39" s="6" t="s">
        <v>105</v>
      </c>
      <c r="C39" s="4">
        <f>DATE(2026,6,2)+TIME(15,32,59)</f>
        <v>46175.647905092592</v>
      </c>
      <c r="D39" s="3" t="s">
        <v>53</v>
      </c>
      <c r="E39" s="3" t="s">
        <v>54</v>
      </c>
      <c r="F39" s="3" t="s">
        <v>106</v>
      </c>
    </row>
    <row r="40" spans="1:6" ht="15.5" x14ac:dyDescent="0.35">
      <c r="A40" s="6" t="s">
        <v>107</v>
      </c>
      <c r="B40" s="6" t="s">
        <v>108</v>
      </c>
      <c r="C40" s="2">
        <f>DATE(2026,6,2)+TIME(14,49,35)</f>
        <v>46175.617766203701</v>
      </c>
      <c r="D40" s="1" t="s">
        <v>76</v>
      </c>
      <c r="E40" s="1" t="s">
        <v>109</v>
      </c>
      <c r="F40" s="1" t="s">
        <v>10</v>
      </c>
    </row>
    <row r="41" spans="1:6" ht="15.5" x14ac:dyDescent="0.35">
      <c r="A41" s="6" t="s">
        <v>110</v>
      </c>
      <c r="B41" s="6" t="s">
        <v>111</v>
      </c>
      <c r="C41" s="4">
        <f>DATE(2026,6,2)+TIME(12,5,7)</f>
        <v>46175.503553240742</v>
      </c>
      <c r="D41" s="3" t="s">
        <v>57</v>
      </c>
      <c r="E41" s="3" t="s">
        <v>58</v>
      </c>
      <c r="F41" s="3" t="s">
        <v>45</v>
      </c>
    </row>
    <row r="42" spans="1:6" ht="15.5" x14ac:dyDescent="0.35">
      <c r="A42" s="6" t="s">
        <v>112</v>
      </c>
      <c r="B42" s="6" t="s">
        <v>113</v>
      </c>
      <c r="C42" s="2">
        <f>DATE(2026,6,2)+TIME(8,0,8)</f>
        <v>46175.333425925928</v>
      </c>
      <c r="D42" s="1" t="s">
        <v>53</v>
      </c>
      <c r="E42" s="1" t="s">
        <v>102</v>
      </c>
      <c r="F42" s="1" t="s">
        <v>16</v>
      </c>
    </row>
    <row r="43" spans="1:6" ht="15.5" x14ac:dyDescent="0.35">
      <c r="A43" s="6" t="s">
        <v>14</v>
      </c>
      <c r="B43" s="6" t="s">
        <v>15</v>
      </c>
      <c r="C43" s="4">
        <f>DATE(2026,6,2)+TIME(7,54,31)</f>
        <v>46175.329525462963</v>
      </c>
      <c r="D43" s="3" t="s">
        <v>2</v>
      </c>
      <c r="E43" s="3" t="s">
        <v>3</v>
      </c>
      <c r="F43" s="3" t="s">
        <v>16</v>
      </c>
    </row>
    <row r="44" spans="1:6" ht="15.5" x14ac:dyDescent="0.35">
      <c r="A44" s="6" t="s">
        <v>114</v>
      </c>
      <c r="B44" s="6" t="s">
        <v>115</v>
      </c>
      <c r="C44" s="2">
        <f>DATE(2026,6,2)+TIME(7,17,25)</f>
        <v>46175.303761574076</v>
      </c>
      <c r="D44" s="1" t="s">
        <v>2</v>
      </c>
      <c r="E44" s="1" t="s">
        <v>3</v>
      </c>
      <c r="F44" s="1" t="s">
        <v>16</v>
      </c>
    </row>
    <row r="45" spans="1:6" ht="15.5" x14ac:dyDescent="0.35">
      <c r="A45" s="6" t="s">
        <v>116</v>
      </c>
      <c r="B45" s="6" t="s">
        <v>117</v>
      </c>
      <c r="C45" s="4">
        <f>DATE(2026,6,2)+TIME(6,50,19)</f>
        <v>46175.284942129627</v>
      </c>
      <c r="D45" s="3" t="s">
        <v>2</v>
      </c>
      <c r="E45" s="3" t="s">
        <v>3</v>
      </c>
      <c r="F45" s="3" t="s">
        <v>16</v>
      </c>
    </row>
    <row r="46" spans="1:6" ht="15.5" x14ac:dyDescent="0.35">
      <c r="A46" s="6" t="s">
        <v>116</v>
      </c>
      <c r="B46" s="6" t="s">
        <v>118</v>
      </c>
      <c r="C46" s="2">
        <f>DATE(2026,6,2)+TIME(3,49,11)</f>
        <v>46175.159155092595</v>
      </c>
      <c r="D46" s="1" t="s">
        <v>2</v>
      </c>
      <c r="E46" s="1" t="s">
        <v>3</v>
      </c>
      <c r="F46" s="1" t="s">
        <v>10</v>
      </c>
    </row>
    <row r="47" spans="1:6" ht="15.5" x14ac:dyDescent="0.35">
      <c r="A47" s="6" t="s">
        <v>119</v>
      </c>
      <c r="B47" s="6" t="s">
        <v>120</v>
      </c>
      <c r="C47" s="4">
        <f>DATE(2026,6,1)+TIME(20,10,3)</f>
        <v>46174.840312499997</v>
      </c>
      <c r="D47" s="3" t="s">
        <v>2</v>
      </c>
      <c r="E47" s="3" t="s">
        <v>3</v>
      </c>
      <c r="F47" s="3" t="s">
        <v>21</v>
      </c>
    </row>
    <row r="48" spans="1:6" ht="15.5" x14ac:dyDescent="0.35">
      <c r="A48" s="6" t="s">
        <v>31</v>
      </c>
      <c r="B48" s="6" t="s">
        <v>121</v>
      </c>
      <c r="C48" s="2">
        <f>DATE(2026,6,1)+TIME(19,37,23)</f>
        <v>46174.817627314813</v>
      </c>
      <c r="D48" s="1" t="s">
        <v>57</v>
      </c>
      <c r="E48" s="1" t="s">
        <v>58</v>
      </c>
      <c r="F48" s="1" t="s">
        <v>24</v>
      </c>
    </row>
    <row r="49" spans="1:6" ht="15.5" x14ac:dyDescent="0.35">
      <c r="A49" s="6" t="s">
        <v>0</v>
      </c>
      <c r="B49" s="6" t="s">
        <v>1</v>
      </c>
      <c r="C49" s="4">
        <f>DATE(2026,6,1)+TIME(18,38,25)</f>
        <v>46174.776678240742</v>
      </c>
      <c r="D49" s="3" t="s">
        <v>2</v>
      </c>
      <c r="E49" s="3" t="s">
        <v>3</v>
      </c>
      <c r="F49" s="3" t="s">
        <v>4</v>
      </c>
    </row>
    <row r="50" spans="1:6" ht="15.5" x14ac:dyDescent="0.35">
      <c r="A50" s="6" t="s">
        <v>122</v>
      </c>
      <c r="B50" s="6" t="s">
        <v>123</v>
      </c>
      <c r="C50" s="2">
        <f>DATE(2026,6,1)+TIME(16,42,45)</f>
        <v>46174.69635416667</v>
      </c>
      <c r="D50" s="1" t="s">
        <v>2</v>
      </c>
      <c r="E50" s="1" t="s">
        <v>3</v>
      </c>
      <c r="F50" s="1" t="s">
        <v>16</v>
      </c>
    </row>
    <row r="51" spans="1:6" ht="15.5" x14ac:dyDescent="0.35">
      <c r="A51" s="6" t="s">
        <v>124</v>
      </c>
      <c r="B51" s="6" t="s">
        <v>125</v>
      </c>
      <c r="C51" s="4">
        <f>DATE(2026,6,1)+TIME(16,39,46)</f>
        <v>46174.694282407407</v>
      </c>
      <c r="D51" s="3" t="s">
        <v>2</v>
      </c>
      <c r="E51" s="3" t="s">
        <v>3</v>
      </c>
      <c r="F51" s="3" t="s">
        <v>69</v>
      </c>
    </row>
    <row r="52" spans="1:6" ht="15.5" x14ac:dyDescent="0.35">
      <c r="A52" s="6" t="s">
        <v>67</v>
      </c>
      <c r="B52" s="6" t="s">
        <v>126</v>
      </c>
      <c r="C52" s="2">
        <f>DATE(2026,6,1)+TIME(16,37,28)</f>
        <v>46174.692685185182</v>
      </c>
      <c r="D52" s="1" t="s">
        <v>2</v>
      </c>
      <c r="E52" s="1" t="s">
        <v>3</v>
      </c>
      <c r="F52" s="1" t="s">
        <v>45</v>
      </c>
    </row>
    <row r="53" spans="1:6" ht="15.5" x14ac:dyDescent="0.35">
      <c r="A53" s="6" t="s">
        <v>127</v>
      </c>
      <c r="B53" s="6" t="s">
        <v>128</v>
      </c>
      <c r="C53" s="4">
        <f>DATE(2026,6,1)+TIME(16,32,17)</f>
        <v>46174.689085648148</v>
      </c>
      <c r="D53" s="3" t="s">
        <v>2</v>
      </c>
      <c r="E53" s="3" t="s">
        <v>3</v>
      </c>
      <c r="F53" s="3" t="s">
        <v>16</v>
      </c>
    </row>
    <row r="54" spans="1:6" ht="15.5" x14ac:dyDescent="0.35">
      <c r="A54" s="6" t="s">
        <v>27</v>
      </c>
      <c r="B54" s="6" t="s">
        <v>129</v>
      </c>
      <c r="C54" s="2">
        <f>DATE(2026,6,1)+TIME(16,25,36)</f>
        <v>46174.684444444443</v>
      </c>
      <c r="D54" s="1" t="s">
        <v>2</v>
      </c>
      <c r="E54" s="1" t="s">
        <v>3</v>
      </c>
      <c r="F54" s="1" t="s">
        <v>16</v>
      </c>
    </row>
    <row r="55" spans="1:6" ht="15.5" x14ac:dyDescent="0.35">
      <c r="A55" s="6" t="s">
        <v>130</v>
      </c>
      <c r="B55" s="6" t="s">
        <v>131</v>
      </c>
      <c r="C55" s="4">
        <f>DATE(2026,6,1)+TIME(16,22,5)</f>
        <v>46174.682002314818</v>
      </c>
      <c r="D55" s="3" t="s">
        <v>2</v>
      </c>
      <c r="E55" s="3" t="s">
        <v>3</v>
      </c>
      <c r="F55" s="3" t="s">
        <v>62</v>
      </c>
    </row>
    <row r="56" spans="1:6" ht="15.5" x14ac:dyDescent="0.35">
      <c r="A56" s="6" t="s">
        <v>67</v>
      </c>
      <c r="B56" s="6" t="s">
        <v>132</v>
      </c>
      <c r="C56" s="2">
        <f>DATE(2026,6,1)+TIME(16,16,18)</f>
        <v>46174.677986111114</v>
      </c>
      <c r="D56" s="1" t="s">
        <v>2</v>
      </c>
      <c r="E56" s="1" t="s">
        <v>3</v>
      </c>
      <c r="F56" s="1" t="s">
        <v>24</v>
      </c>
    </row>
    <row r="57" spans="1:6" ht="15.5" x14ac:dyDescent="0.35">
      <c r="A57" s="6" t="s">
        <v>67</v>
      </c>
      <c r="B57" s="6" t="s">
        <v>126</v>
      </c>
      <c r="C57" s="4">
        <f>DATE(2026,6,1)+TIME(15,58,1)</f>
        <v>46174.665289351855</v>
      </c>
      <c r="D57" s="3" t="s">
        <v>2</v>
      </c>
      <c r="E57" s="3" t="s">
        <v>3</v>
      </c>
      <c r="F57" s="3" t="s">
        <v>45</v>
      </c>
    </row>
    <row r="58" spans="1:6" ht="15.5" x14ac:dyDescent="0.35">
      <c r="A58" s="6" t="s">
        <v>133</v>
      </c>
      <c r="B58" s="6" t="s">
        <v>134</v>
      </c>
      <c r="C58" s="2">
        <f>DATE(2026,6,1)+TIME(13,45,10)</f>
        <v>46174.57303240741</v>
      </c>
      <c r="D58" s="1" t="s">
        <v>29</v>
      </c>
      <c r="E58" s="1" t="s">
        <v>135</v>
      </c>
      <c r="F58" s="1" t="s">
        <v>16</v>
      </c>
    </row>
    <row r="59" spans="1:6" ht="15.5" x14ac:dyDescent="0.35">
      <c r="A59" s="6" t="s">
        <v>136</v>
      </c>
      <c r="B59" s="6" t="s">
        <v>137</v>
      </c>
      <c r="C59" s="4">
        <f>DATE(2026,6,1)+TIME(11,0,52)</f>
        <v>46174.458935185183</v>
      </c>
      <c r="D59" s="3" t="s">
        <v>76</v>
      </c>
      <c r="E59" s="3" t="s">
        <v>109</v>
      </c>
      <c r="F59" s="3" t="s">
        <v>69</v>
      </c>
    </row>
    <row r="60" spans="1:6" ht="31" x14ac:dyDescent="0.35">
      <c r="A60" s="6" t="s">
        <v>138</v>
      </c>
      <c r="B60" s="6" t="s">
        <v>139</v>
      </c>
      <c r="C60" s="2">
        <f>DATE(2026,5,29)+TIME(13,33,41)</f>
        <v>46171.565057870372</v>
      </c>
      <c r="D60" s="1" t="s">
        <v>53</v>
      </c>
      <c r="E60" s="1" t="s">
        <v>54</v>
      </c>
      <c r="F60" s="1" t="s">
        <v>140</v>
      </c>
    </row>
    <row r="61" spans="1:6" ht="15.5" x14ac:dyDescent="0.35">
      <c r="A61" s="6" t="s">
        <v>141</v>
      </c>
      <c r="B61" s="6" t="s">
        <v>56</v>
      </c>
      <c r="C61" s="4">
        <f>DATE(2026,5,29)+TIME(7,57,25)</f>
        <v>46171.33153935185</v>
      </c>
      <c r="D61" s="3" t="s">
        <v>57</v>
      </c>
      <c r="E61" s="3" t="s">
        <v>142</v>
      </c>
      <c r="F61" s="3" t="s">
        <v>45</v>
      </c>
    </row>
    <row r="62" spans="1:6" ht="15.5" x14ac:dyDescent="0.35">
      <c r="A62" s="6" t="s">
        <v>143</v>
      </c>
      <c r="B62" s="6" t="s">
        <v>144</v>
      </c>
      <c r="C62" s="2">
        <f>DATE(2026,5,28)+TIME(15,13,17)</f>
        <v>46170.63422453704</v>
      </c>
      <c r="D62" s="1" t="s">
        <v>76</v>
      </c>
      <c r="E62" s="1" t="s">
        <v>109</v>
      </c>
      <c r="F62" s="1" t="s">
        <v>10</v>
      </c>
    </row>
    <row r="63" spans="1:6" ht="15.5" x14ac:dyDescent="0.35">
      <c r="A63" s="6" t="s">
        <v>145</v>
      </c>
      <c r="B63" s="6" t="s">
        <v>146</v>
      </c>
      <c r="C63" s="4">
        <f>DATE(2026,5,28)+TIME(12,44,19)</f>
        <v>46170.530775462961</v>
      </c>
      <c r="D63" s="3" t="s">
        <v>57</v>
      </c>
      <c r="E63" s="3" t="s">
        <v>142</v>
      </c>
      <c r="F63" s="3" t="s">
        <v>4</v>
      </c>
    </row>
    <row r="64" spans="1:6" ht="15.5" x14ac:dyDescent="0.35">
      <c r="A64" s="6" t="s">
        <v>147</v>
      </c>
      <c r="B64" s="6" t="s">
        <v>148</v>
      </c>
      <c r="C64" s="2">
        <f>DATE(2026,5,28)+TIME(11,45,45)</f>
        <v>46170.490104166667</v>
      </c>
      <c r="D64" s="1" t="s">
        <v>57</v>
      </c>
      <c r="E64" s="1" t="s">
        <v>142</v>
      </c>
      <c r="F64" s="1" t="s">
        <v>69</v>
      </c>
    </row>
    <row r="65" spans="1:6" ht="15.5" x14ac:dyDescent="0.35">
      <c r="A65" s="6" t="s">
        <v>149</v>
      </c>
      <c r="B65" s="6" t="s">
        <v>150</v>
      </c>
      <c r="C65" s="4">
        <f>DATE(2026,5,28)+TIME(11,25,7)</f>
        <v>46170.475775462961</v>
      </c>
      <c r="D65" s="3" t="s">
        <v>57</v>
      </c>
      <c r="E65" s="3" t="s">
        <v>142</v>
      </c>
      <c r="F65" s="3" t="s">
        <v>24</v>
      </c>
    </row>
    <row r="66" spans="1:6" ht="15.5" x14ac:dyDescent="0.35">
      <c r="A66" s="6" t="s">
        <v>151</v>
      </c>
      <c r="B66" s="6" t="s">
        <v>152</v>
      </c>
      <c r="C66" s="2">
        <f>DATE(2026,5,28)+TIME(8,33,4)</f>
        <v>46170.356296296297</v>
      </c>
      <c r="D66" s="1" t="s">
        <v>76</v>
      </c>
      <c r="E66" s="1" t="s">
        <v>109</v>
      </c>
      <c r="F66" s="1" t="s">
        <v>45</v>
      </c>
    </row>
    <row r="67" spans="1:6" ht="15.5" x14ac:dyDescent="0.35">
      <c r="A67" s="6" t="s">
        <v>153</v>
      </c>
      <c r="B67" s="6" t="s">
        <v>154</v>
      </c>
      <c r="C67" s="4">
        <f>DATE(2026,5,28)+TIME(7,27,30)</f>
        <v>46170.310763888891</v>
      </c>
      <c r="D67" s="3" t="s">
        <v>76</v>
      </c>
      <c r="E67" s="3" t="s">
        <v>109</v>
      </c>
      <c r="F67" s="3" t="s">
        <v>16</v>
      </c>
    </row>
    <row r="68" spans="1:6" ht="15.5" x14ac:dyDescent="0.35">
      <c r="A68" s="6" t="s">
        <v>155</v>
      </c>
      <c r="B68" s="6" t="s">
        <v>156</v>
      </c>
      <c r="C68" s="2">
        <f>DATE(2026,5,28)+TIME(6,56,10)</f>
        <v>46170.289004629631</v>
      </c>
      <c r="D68" s="1" t="s">
        <v>157</v>
      </c>
      <c r="E68" s="1" t="s">
        <v>109</v>
      </c>
      <c r="F68" s="1" t="s">
        <v>16</v>
      </c>
    </row>
    <row r="69" spans="1:6" ht="15.5" x14ac:dyDescent="0.35">
      <c r="A69" s="6" t="s">
        <v>158</v>
      </c>
      <c r="B69" s="6" t="s">
        <v>159</v>
      </c>
      <c r="C69" s="4">
        <f>DATE(2026,5,27)+TIME(17,56,45)</f>
        <v>46169.747743055559</v>
      </c>
      <c r="D69" s="3" t="s">
        <v>76</v>
      </c>
      <c r="E69" s="3" t="s">
        <v>109</v>
      </c>
      <c r="F69" s="3" t="s">
        <v>16</v>
      </c>
    </row>
    <row r="70" spans="1:6" ht="15.5" x14ac:dyDescent="0.35">
      <c r="A70" s="6" t="s">
        <v>160</v>
      </c>
      <c r="B70" s="6" t="s">
        <v>161</v>
      </c>
      <c r="C70" s="2">
        <f>DATE(2026,5,27)+TIME(16,10,4)</f>
        <v>46169.673657407409</v>
      </c>
      <c r="D70" s="1" t="s">
        <v>76</v>
      </c>
      <c r="E70" s="1" t="s">
        <v>109</v>
      </c>
      <c r="F70" s="1" t="s">
        <v>16</v>
      </c>
    </row>
    <row r="71" spans="1:6" ht="15.5" x14ac:dyDescent="0.35">
      <c r="A71" s="6" t="s">
        <v>162</v>
      </c>
      <c r="B71" s="6" t="s">
        <v>163</v>
      </c>
      <c r="C71" s="4">
        <f>DATE(2026,5,27)+TIME(15,18,20)</f>
        <v>46169.637731481482</v>
      </c>
      <c r="D71" s="3" t="s">
        <v>76</v>
      </c>
      <c r="E71" s="3" t="s">
        <v>109</v>
      </c>
      <c r="F71" s="3" t="s">
        <v>16</v>
      </c>
    </row>
    <row r="72" spans="1:6" ht="15.5" x14ac:dyDescent="0.35">
      <c r="A72" s="6" t="s">
        <v>164</v>
      </c>
      <c r="B72" s="6" t="s">
        <v>165</v>
      </c>
      <c r="C72" s="2">
        <f>DATE(2026,5,27)+TIME(14,33,30)</f>
        <v>46169.60659722222</v>
      </c>
      <c r="D72" s="1" t="s">
        <v>76</v>
      </c>
      <c r="E72" s="1" t="s">
        <v>109</v>
      </c>
      <c r="F72" s="1" t="s">
        <v>166</v>
      </c>
    </row>
    <row r="73" spans="1:6" ht="15.5" x14ac:dyDescent="0.35">
      <c r="A73" s="6" t="s">
        <v>167</v>
      </c>
      <c r="B73" s="6" t="s">
        <v>168</v>
      </c>
      <c r="C73" s="4">
        <f>DATE(2026,5,27)+TIME(14,30,49)</f>
        <v>46169.604733796295</v>
      </c>
      <c r="D73" s="3" t="s">
        <v>76</v>
      </c>
      <c r="E73" s="3" t="s">
        <v>109</v>
      </c>
      <c r="F73" s="3" t="s">
        <v>16</v>
      </c>
    </row>
    <row r="74" spans="1:6" ht="15.5" x14ac:dyDescent="0.35">
      <c r="A74" s="6" t="s">
        <v>138</v>
      </c>
      <c r="B74" s="6" t="s">
        <v>169</v>
      </c>
      <c r="C74" s="2">
        <f>DATE(2026,5,27)+TIME(14,22,46)</f>
        <v>46169.599143518521</v>
      </c>
      <c r="D74" s="1" t="s">
        <v>76</v>
      </c>
      <c r="E74" s="1" t="s">
        <v>109</v>
      </c>
      <c r="F74" s="1" t="s">
        <v>103</v>
      </c>
    </row>
    <row r="75" spans="1:6" ht="15.5" x14ac:dyDescent="0.35">
      <c r="A75" s="6" t="s">
        <v>170</v>
      </c>
      <c r="B75" s="6" t="s">
        <v>171</v>
      </c>
      <c r="C75" s="4">
        <f>DATE(2026,5,27)+TIME(14,7,58)</f>
        <v>46169.588865740741</v>
      </c>
      <c r="D75" s="3" t="s">
        <v>76</v>
      </c>
      <c r="E75" s="3" t="s">
        <v>109</v>
      </c>
      <c r="F75" s="3" t="s">
        <v>4</v>
      </c>
    </row>
    <row r="76" spans="1:6" ht="15.5" x14ac:dyDescent="0.35">
      <c r="A76" s="6" t="s">
        <v>110</v>
      </c>
      <c r="B76" s="6" t="s">
        <v>172</v>
      </c>
      <c r="C76" s="2">
        <f>DATE(2026,5,27)+TIME(13,12,36)</f>
        <v>46169.550416666665</v>
      </c>
      <c r="D76" s="1" t="s">
        <v>98</v>
      </c>
      <c r="E76" s="1" t="s">
        <v>173</v>
      </c>
      <c r="F76" s="1" t="s">
        <v>24</v>
      </c>
    </row>
    <row r="77" spans="1:6" ht="31" x14ac:dyDescent="0.35">
      <c r="A77" s="6" t="s">
        <v>174</v>
      </c>
      <c r="B77" s="6" t="s">
        <v>175</v>
      </c>
      <c r="C77" s="4">
        <f>DATE(2026,5,27)+TIME(11,58,6)</f>
        <v>46169.498680555553</v>
      </c>
      <c r="D77" s="3" t="s">
        <v>2</v>
      </c>
      <c r="E77" s="3" t="s">
        <v>176</v>
      </c>
      <c r="F77" s="3" t="s">
        <v>45</v>
      </c>
    </row>
    <row r="78" spans="1:6" ht="15.5" x14ac:dyDescent="0.35">
      <c r="A78" s="6" t="s">
        <v>149</v>
      </c>
      <c r="B78" s="6" t="s">
        <v>148</v>
      </c>
      <c r="C78" s="2">
        <f>DATE(2026,5,27)+TIME(11,55,5)</f>
        <v>46169.49658564815</v>
      </c>
      <c r="D78" s="1" t="s">
        <v>76</v>
      </c>
      <c r="E78" s="1" t="s">
        <v>109</v>
      </c>
      <c r="F78" s="1" t="s">
        <v>24</v>
      </c>
    </row>
    <row r="79" spans="1:6" ht="15.5" x14ac:dyDescent="0.35">
      <c r="A79" s="6" t="s">
        <v>27</v>
      </c>
      <c r="B79" s="6" t="s">
        <v>177</v>
      </c>
      <c r="C79" s="4">
        <f>DATE(2026,5,27)+TIME(11,18,35)</f>
        <v>46169.471238425926</v>
      </c>
      <c r="D79" s="3" t="s">
        <v>81</v>
      </c>
      <c r="E79" s="3" t="s">
        <v>82</v>
      </c>
      <c r="F79" s="3" t="s">
        <v>45</v>
      </c>
    </row>
    <row r="80" spans="1:6" ht="15.5" x14ac:dyDescent="0.35">
      <c r="A80" s="6" t="s">
        <v>178</v>
      </c>
      <c r="B80" s="6" t="s">
        <v>179</v>
      </c>
      <c r="C80" s="2">
        <f>DATE(2026,5,26)+TIME(10,20,59)</f>
        <v>46168.431238425925</v>
      </c>
      <c r="D80" s="1" t="s">
        <v>76</v>
      </c>
      <c r="E80" s="1" t="s">
        <v>77</v>
      </c>
      <c r="F80" s="1" t="s">
        <v>69</v>
      </c>
    </row>
    <row r="81" spans="1:6" ht="15.5" x14ac:dyDescent="0.35">
      <c r="A81" s="6" t="s">
        <v>180</v>
      </c>
      <c r="B81" s="6" t="s">
        <v>181</v>
      </c>
      <c r="C81" s="4">
        <f>DATE(2026,5,26)+TIME(9,11,29)</f>
        <v>46168.382974537039</v>
      </c>
      <c r="D81" s="3" t="s">
        <v>76</v>
      </c>
      <c r="E81" s="3" t="s">
        <v>77</v>
      </c>
      <c r="F81" s="3" t="s">
        <v>166</v>
      </c>
    </row>
    <row r="82" spans="1:6" ht="15.5" x14ac:dyDescent="0.35">
      <c r="A82" s="6" t="s">
        <v>153</v>
      </c>
      <c r="B82" s="6" t="s">
        <v>182</v>
      </c>
      <c r="C82" s="2">
        <f>DATE(2026,5,26)+TIME(8,17,53)</f>
        <v>46168.345752314817</v>
      </c>
      <c r="D82" s="1" t="s">
        <v>29</v>
      </c>
      <c r="E82" s="1" t="s">
        <v>30</v>
      </c>
      <c r="F82" s="1" t="s">
        <v>45</v>
      </c>
    </row>
    <row r="83" spans="1:6" ht="31" x14ac:dyDescent="0.35">
      <c r="A83" s="6" t="s">
        <v>183</v>
      </c>
      <c r="B83" s="6" t="s">
        <v>183</v>
      </c>
      <c r="C83" s="4">
        <f>DATE(2026,5,22)+TIME(9,57,51)</f>
        <v>46164.415173611109</v>
      </c>
      <c r="D83" s="3" t="s">
        <v>53</v>
      </c>
      <c r="E83" s="3" t="s">
        <v>54</v>
      </c>
      <c r="F83" s="3" t="s">
        <v>21</v>
      </c>
    </row>
    <row r="84" spans="1:6" ht="31" x14ac:dyDescent="0.35">
      <c r="A84" s="6" t="s">
        <v>184</v>
      </c>
      <c r="B84" s="6" t="s">
        <v>185</v>
      </c>
      <c r="C84" s="2">
        <f>DATE(2026,5,22)+TIME(7,36,36)</f>
        <v>46164.317083333335</v>
      </c>
      <c r="D84" s="1" t="s">
        <v>53</v>
      </c>
      <c r="E84" s="1" t="s">
        <v>54</v>
      </c>
      <c r="F84" s="1" t="s">
        <v>69</v>
      </c>
    </row>
    <row r="85" spans="1:6" ht="31" x14ac:dyDescent="0.35">
      <c r="A85" s="6" t="s">
        <v>186</v>
      </c>
      <c r="B85" s="6" t="s">
        <v>187</v>
      </c>
      <c r="C85" s="4">
        <f>DATE(2026,5,21)+TIME(14,35,38)</f>
        <v>46163.608078703706</v>
      </c>
      <c r="D85" s="3" t="s">
        <v>53</v>
      </c>
      <c r="E85" s="3" t="s">
        <v>54</v>
      </c>
      <c r="F85" s="3" t="s">
        <v>62</v>
      </c>
    </row>
    <row r="86" spans="1:6" ht="31" x14ac:dyDescent="0.35">
      <c r="A86" s="6" t="s">
        <v>188</v>
      </c>
      <c r="B86" s="6" t="s">
        <v>189</v>
      </c>
      <c r="C86" s="2">
        <f>DATE(2026,5,21)+TIME(14,29,49)</f>
        <v>46163.604039351849</v>
      </c>
      <c r="D86" s="1" t="s">
        <v>53</v>
      </c>
      <c r="E86" s="1" t="s">
        <v>54</v>
      </c>
      <c r="F86" s="1" t="s">
        <v>62</v>
      </c>
    </row>
    <row r="87" spans="1:6" ht="31" x14ac:dyDescent="0.35">
      <c r="A87" s="6" t="s">
        <v>190</v>
      </c>
      <c r="B87" s="6" t="s">
        <v>182</v>
      </c>
      <c r="C87" s="4">
        <f>DATE(2026,5,21)+TIME(14,21,54)</f>
        <v>46163.598541666666</v>
      </c>
      <c r="D87" s="3" t="s">
        <v>53</v>
      </c>
      <c r="E87" s="3" t="s">
        <v>54</v>
      </c>
      <c r="F87" s="3" t="s">
        <v>191</v>
      </c>
    </row>
    <row r="88" spans="1:6" ht="31" x14ac:dyDescent="0.35">
      <c r="A88" s="6" t="s">
        <v>43</v>
      </c>
      <c r="B88" s="6" t="s">
        <v>192</v>
      </c>
      <c r="C88" s="2">
        <f>DATE(2026,5,21)+TIME(12,15,57)</f>
        <v>46163.511076388888</v>
      </c>
      <c r="D88" s="1" t="s">
        <v>53</v>
      </c>
      <c r="E88" s="1" t="s">
        <v>54</v>
      </c>
      <c r="F88" s="1" t="s">
        <v>10</v>
      </c>
    </row>
    <row r="89" spans="1:6" ht="15.5" x14ac:dyDescent="0.35">
      <c r="A89" s="6" t="s">
        <v>190</v>
      </c>
      <c r="B89" s="6" t="s">
        <v>193</v>
      </c>
      <c r="C89" s="4">
        <f>DATE(2026,5,21)+TIME(12,3,52)</f>
        <v>46163.502685185187</v>
      </c>
      <c r="D89" s="3" t="s">
        <v>157</v>
      </c>
      <c r="E89" s="3" t="s">
        <v>82</v>
      </c>
      <c r="F89" s="3" t="s">
        <v>62</v>
      </c>
    </row>
    <row r="90" spans="1:6" ht="31" x14ac:dyDescent="0.35">
      <c r="A90" s="6" t="s">
        <v>194</v>
      </c>
      <c r="B90" s="6" t="s">
        <v>195</v>
      </c>
      <c r="C90" s="2">
        <f>DATE(2026,5,21)+TIME(12,2,12)</f>
        <v>46163.501527777778</v>
      </c>
      <c r="D90" s="1" t="s">
        <v>53</v>
      </c>
      <c r="E90" s="1" t="s">
        <v>54</v>
      </c>
      <c r="F90" s="1" t="s">
        <v>62</v>
      </c>
    </row>
    <row r="91" spans="1:6" ht="31" x14ac:dyDescent="0.35">
      <c r="A91" s="6" t="s">
        <v>196</v>
      </c>
      <c r="B91" s="6" t="s">
        <v>197</v>
      </c>
      <c r="C91" s="4">
        <f>DATE(2026,5,21)+TIME(12,1,58)</f>
        <v>46163.50136574074</v>
      </c>
      <c r="D91" s="3" t="s">
        <v>53</v>
      </c>
      <c r="E91" s="3" t="s">
        <v>54</v>
      </c>
      <c r="F91" s="3" t="s">
        <v>16</v>
      </c>
    </row>
    <row r="92" spans="1:6" ht="31" x14ac:dyDescent="0.35">
      <c r="A92" s="6" t="s">
        <v>198</v>
      </c>
      <c r="B92" s="6" t="s">
        <v>129</v>
      </c>
      <c r="C92" s="2">
        <f>DATE(2026,5,21)+TIME(11,58,1)</f>
        <v>46163.498622685183</v>
      </c>
      <c r="D92" s="1" t="s">
        <v>53</v>
      </c>
      <c r="E92" s="1" t="s">
        <v>54</v>
      </c>
      <c r="F92" s="1" t="s">
        <v>16</v>
      </c>
    </row>
    <row r="93" spans="1:6" ht="31" x14ac:dyDescent="0.35">
      <c r="A93" s="6" t="s">
        <v>184</v>
      </c>
      <c r="B93" s="6" t="s">
        <v>199</v>
      </c>
      <c r="C93" s="4">
        <f>DATE(2026,5,21)+TIME(11,53,12)</f>
        <v>46163.49527777778</v>
      </c>
      <c r="D93" s="3" t="s">
        <v>53</v>
      </c>
      <c r="E93" s="3" t="s">
        <v>54</v>
      </c>
      <c r="F93" s="3" t="s">
        <v>16</v>
      </c>
    </row>
    <row r="94" spans="1:6" ht="15.5" x14ac:dyDescent="0.35">
      <c r="A94" s="6" t="s">
        <v>200</v>
      </c>
      <c r="B94" s="6" t="s">
        <v>201</v>
      </c>
      <c r="C94" s="2">
        <f>DATE(2026,5,21)+TIME(9,38,21)</f>
        <v>46163.401631944442</v>
      </c>
      <c r="D94" s="1" t="s">
        <v>53</v>
      </c>
      <c r="E94" s="1" t="s">
        <v>202</v>
      </c>
      <c r="F94" s="1" t="s">
        <v>4</v>
      </c>
    </row>
    <row r="95" spans="1:6" ht="31" x14ac:dyDescent="0.35">
      <c r="A95" s="6" t="s">
        <v>203</v>
      </c>
      <c r="B95" s="6" t="s">
        <v>204</v>
      </c>
      <c r="C95" s="4">
        <f>DATE(2026,5,21)+TIME(9,32,13)</f>
        <v>46163.397372685184</v>
      </c>
      <c r="D95" s="3" t="s">
        <v>53</v>
      </c>
      <c r="E95" s="3" t="s">
        <v>54</v>
      </c>
      <c r="F95" s="3" t="s">
        <v>45</v>
      </c>
    </row>
    <row r="96" spans="1:6" ht="31" x14ac:dyDescent="0.35">
      <c r="A96" s="6" t="s">
        <v>205</v>
      </c>
      <c r="B96" s="6" t="s">
        <v>206</v>
      </c>
      <c r="C96" s="2">
        <f>DATE(2026,5,21)+TIME(8,34,19)</f>
        <v>46163.357164351852</v>
      </c>
      <c r="D96" s="1" t="s">
        <v>53</v>
      </c>
      <c r="E96" s="1" t="s">
        <v>54</v>
      </c>
      <c r="F96" s="1" t="s">
        <v>24</v>
      </c>
    </row>
    <row r="97" spans="1:6" ht="15.5" x14ac:dyDescent="0.35">
      <c r="A97" s="6" t="s">
        <v>207</v>
      </c>
      <c r="B97" s="6" t="s">
        <v>161</v>
      </c>
      <c r="C97" s="4">
        <f>DATE(2026,5,15)+TIME(12,48,7)</f>
        <v>46157.533414351848</v>
      </c>
      <c r="D97" s="3" t="s">
        <v>29</v>
      </c>
      <c r="E97" s="3" t="s">
        <v>30</v>
      </c>
      <c r="F97" s="3" t="s">
        <v>4</v>
      </c>
    </row>
    <row r="98" spans="1:6" ht="15.5" x14ac:dyDescent="0.35">
      <c r="A98" s="6" t="s">
        <v>208</v>
      </c>
      <c r="B98" s="6" t="s">
        <v>209</v>
      </c>
      <c r="C98" s="2">
        <f>DATE(2026,5,12)+TIME(10,4,6)</f>
        <v>46154.41951388889</v>
      </c>
      <c r="D98" s="1" t="s">
        <v>210</v>
      </c>
      <c r="E98" s="1" t="s">
        <v>211</v>
      </c>
      <c r="F98" s="1" t="s">
        <v>4</v>
      </c>
    </row>
    <row r="99" spans="1:6" ht="15.5" x14ac:dyDescent="0.35">
      <c r="A99" s="6" t="s">
        <v>212</v>
      </c>
      <c r="B99" s="6" t="s">
        <v>213</v>
      </c>
      <c r="C99" s="4">
        <f>DATE(2026,5,12)+TIME(10,0,27)</f>
        <v>46154.416979166665</v>
      </c>
      <c r="D99" s="3" t="s">
        <v>210</v>
      </c>
      <c r="E99" s="3" t="s">
        <v>211</v>
      </c>
      <c r="F99" s="3" t="s">
        <v>16</v>
      </c>
    </row>
    <row r="100" spans="1:6" ht="15.5" x14ac:dyDescent="0.35">
      <c r="A100" s="6" t="s">
        <v>214</v>
      </c>
      <c r="B100" s="6" t="s">
        <v>215</v>
      </c>
      <c r="C100" s="2">
        <f>DATE(2026,5,12)+TIME(10,0,25)</f>
        <v>46154.416956018518</v>
      </c>
      <c r="D100" s="1" t="s">
        <v>210</v>
      </c>
      <c r="E100" s="1" t="s">
        <v>211</v>
      </c>
      <c r="F100" s="1" t="s">
        <v>16</v>
      </c>
    </row>
    <row r="101" spans="1:6" ht="15.5" x14ac:dyDescent="0.35">
      <c r="A101" s="6" t="s">
        <v>216</v>
      </c>
      <c r="B101" s="6" t="s">
        <v>217</v>
      </c>
      <c r="C101" s="4">
        <f>DATE(2026,5,12)+TIME(9,59,25)</f>
        <v>46154.416261574072</v>
      </c>
      <c r="D101" s="3" t="s">
        <v>210</v>
      </c>
      <c r="E101" s="3" t="s">
        <v>211</v>
      </c>
      <c r="F101" s="3" t="s">
        <v>10</v>
      </c>
    </row>
    <row r="102" spans="1:6" ht="15.5" x14ac:dyDescent="0.35">
      <c r="A102" s="6" t="s">
        <v>218</v>
      </c>
      <c r="B102" s="6" t="s">
        <v>219</v>
      </c>
      <c r="C102" s="2">
        <f>DATE(2026,5,12)+TIME(9,58,53)</f>
        <v>46154.415891203702</v>
      </c>
      <c r="D102" s="1" t="s">
        <v>210</v>
      </c>
      <c r="E102" s="1" t="s">
        <v>211</v>
      </c>
      <c r="F102" s="1" t="s">
        <v>16</v>
      </c>
    </row>
    <row r="103" spans="1:6" ht="15.5" x14ac:dyDescent="0.35">
      <c r="A103" s="6" t="s">
        <v>220</v>
      </c>
      <c r="B103" s="6" t="s">
        <v>221</v>
      </c>
      <c r="C103" s="4">
        <f>DATE(2026,5,12)+TIME(9,58,40)</f>
        <v>46154.41574074074</v>
      </c>
      <c r="D103" s="3" t="s">
        <v>210</v>
      </c>
      <c r="E103" s="3" t="s">
        <v>211</v>
      </c>
      <c r="F103" s="3" t="s">
        <v>16</v>
      </c>
    </row>
    <row r="104" spans="1:6" ht="15.5" x14ac:dyDescent="0.35">
      <c r="A104" s="6" t="s">
        <v>222</v>
      </c>
      <c r="B104" s="6" t="s">
        <v>223</v>
      </c>
      <c r="C104" s="2">
        <f>DATE(2026,5,12)+TIME(9,57,52)</f>
        <v>46154.415185185186</v>
      </c>
      <c r="D104" s="1" t="s">
        <v>210</v>
      </c>
      <c r="E104" s="1" t="s">
        <v>211</v>
      </c>
      <c r="F104" s="1" t="s">
        <v>140</v>
      </c>
    </row>
    <row r="105" spans="1:6" ht="15.5" x14ac:dyDescent="0.35">
      <c r="A105" s="6" t="s">
        <v>224</v>
      </c>
      <c r="B105" s="6" t="s">
        <v>225</v>
      </c>
      <c r="C105" s="4">
        <f>DATE(2026,5,12)+TIME(9,57,40)</f>
        <v>46154.415046296293</v>
      </c>
      <c r="D105" s="3" t="s">
        <v>210</v>
      </c>
      <c r="E105" s="3" t="s">
        <v>211</v>
      </c>
      <c r="F105" s="3" t="s">
        <v>16</v>
      </c>
    </row>
    <row r="106" spans="1:6" ht="15.5" x14ac:dyDescent="0.35">
      <c r="A106" s="6" t="s">
        <v>226</v>
      </c>
      <c r="B106" s="6" t="s">
        <v>227</v>
      </c>
      <c r="C106" s="2">
        <f>DATE(2026,5,12)+TIME(9,57,39)</f>
        <v>46154.415034722224</v>
      </c>
      <c r="D106" s="1" t="s">
        <v>210</v>
      </c>
      <c r="E106" s="1" t="s">
        <v>211</v>
      </c>
      <c r="F106" s="1" t="s">
        <v>59</v>
      </c>
    </row>
    <row r="107" spans="1:6" ht="15.5" x14ac:dyDescent="0.35">
      <c r="A107" s="6" t="s">
        <v>198</v>
      </c>
      <c r="B107" s="6" t="s">
        <v>228</v>
      </c>
      <c r="C107" s="4">
        <f>DATE(2026,5,12)+TIME(9,57,28)</f>
        <v>46154.414907407408</v>
      </c>
      <c r="D107" s="3" t="s">
        <v>210</v>
      </c>
      <c r="E107" s="3" t="s">
        <v>211</v>
      </c>
      <c r="F107" s="3" t="s">
        <v>16</v>
      </c>
    </row>
    <row r="108" spans="1:6" ht="15.5" x14ac:dyDescent="0.35">
      <c r="A108" s="6" t="s">
        <v>179</v>
      </c>
      <c r="B108" s="6" t="s">
        <v>229</v>
      </c>
      <c r="C108" s="2">
        <f>DATE(2026,5,12)+TIME(9,57,15)</f>
        <v>46154.414756944447</v>
      </c>
      <c r="D108" s="1" t="s">
        <v>210</v>
      </c>
      <c r="E108" s="1" t="s">
        <v>211</v>
      </c>
      <c r="F108" s="1" t="s">
        <v>24</v>
      </c>
    </row>
    <row r="109" spans="1:6" ht="15.5" x14ac:dyDescent="0.35">
      <c r="A109" s="6" t="s">
        <v>8</v>
      </c>
      <c r="B109" s="6" t="s">
        <v>230</v>
      </c>
      <c r="C109" s="4">
        <f>DATE(2026,5,12)+TIME(9,56,58)</f>
        <v>46154.414560185185</v>
      </c>
      <c r="D109" s="3" t="s">
        <v>210</v>
      </c>
      <c r="E109" s="3" t="s">
        <v>211</v>
      </c>
      <c r="F109" s="3" t="s">
        <v>69</v>
      </c>
    </row>
    <row r="110" spans="1:6" ht="15.5" x14ac:dyDescent="0.35">
      <c r="A110" s="6" t="s">
        <v>231</v>
      </c>
      <c r="B110" s="6" t="s">
        <v>232</v>
      </c>
      <c r="C110" s="2">
        <f>DATE(2026,5,12)+TIME(9,56,37)</f>
        <v>46154.414317129631</v>
      </c>
      <c r="D110" s="1" t="s">
        <v>210</v>
      </c>
      <c r="E110" s="1" t="s">
        <v>211</v>
      </c>
      <c r="F110" s="1" t="s">
        <v>45</v>
      </c>
    </row>
    <row r="111" spans="1:6" ht="15.5" x14ac:dyDescent="0.35">
      <c r="A111" s="6" t="s">
        <v>233</v>
      </c>
      <c r="B111" s="6" t="s">
        <v>234</v>
      </c>
      <c r="C111" s="4">
        <f>DATE(2026,5,8)+TIME(17,38,43)</f>
        <v>46150.735219907408</v>
      </c>
      <c r="D111" s="3" t="s">
        <v>29</v>
      </c>
      <c r="E111" s="3" t="s">
        <v>135</v>
      </c>
      <c r="F111" s="3" t="s">
        <v>45</v>
      </c>
    </row>
    <row r="112" spans="1:6" ht="15.5" x14ac:dyDescent="0.35">
      <c r="A112" s="6" t="s">
        <v>60</v>
      </c>
      <c r="B112" s="6" t="s">
        <v>235</v>
      </c>
      <c r="C112" s="2">
        <f>DATE(2026,5,8)+TIME(13,57,0)</f>
        <v>46150.581250000003</v>
      </c>
      <c r="D112" s="1" t="s">
        <v>29</v>
      </c>
      <c r="E112" s="1" t="s">
        <v>30</v>
      </c>
      <c r="F112" s="1" t="s">
        <v>10</v>
      </c>
    </row>
    <row r="113" spans="1:6" ht="15.5" x14ac:dyDescent="0.35">
      <c r="A113" s="6" t="s">
        <v>236</v>
      </c>
      <c r="B113" s="6" t="s">
        <v>237</v>
      </c>
      <c r="C113" s="4">
        <f>DATE(2026,5,7)+TIME(12,30,50)</f>
        <v>46149.521412037036</v>
      </c>
      <c r="D113" s="3" t="s">
        <v>29</v>
      </c>
      <c r="E113" s="3" t="s">
        <v>30</v>
      </c>
      <c r="F113" s="3" t="s">
        <v>16</v>
      </c>
    </row>
    <row r="114" spans="1:6" ht="15.5" x14ac:dyDescent="0.35">
      <c r="A114" s="6" t="s">
        <v>238</v>
      </c>
      <c r="B114" s="6" t="s">
        <v>239</v>
      </c>
      <c r="C114" s="2">
        <f>DATE(2026,5,6)+TIME(19,54,27)</f>
        <v>46148.829479166663</v>
      </c>
      <c r="D114" s="1" t="s">
        <v>29</v>
      </c>
      <c r="E114" s="1" t="s">
        <v>30</v>
      </c>
      <c r="F114" s="1" t="s">
        <v>21</v>
      </c>
    </row>
    <row r="115" spans="1:6" ht="31" x14ac:dyDescent="0.35">
      <c r="A115" s="6" t="s">
        <v>240</v>
      </c>
      <c r="B115" s="6" t="s">
        <v>241</v>
      </c>
      <c r="C115" s="4">
        <f>DATE(2026,5,6)+TIME(12,14,41)</f>
        <v>46148.510196759256</v>
      </c>
      <c r="D115" s="3" t="s">
        <v>29</v>
      </c>
      <c r="E115" s="3" t="s">
        <v>30</v>
      </c>
      <c r="F115" s="3" t="s">
        <v>191</v>
      </c>
    </row>
    <row r="116" spans="1:6" ht="15.5" x14ac:dyDescent="0.35">
      <c r="A116" s="6" t="s">
        <v>242</v>
      </c>
      <c r="B116" s="6" t="s">
        <v>243</v>
      </c>
      <c r="C116" s="2">
        <f>DATE(2026,5,6)+TIME(11,21,48)</f>
        <v>46148.47347222222</v>
      </c>
      <c r="D116" s="1" t="s">
        <v>29</v>
      </c>
      <c r="E116" s="1" t="s">
        <v>30</v>
      </c>
      <c r="F116" s="1" t="s">
        <v>16</v>
      </c>
    </row>
    <row r="117" spans="1:6" ht="15.5" x14ac:dyDescent="0.35">
      <c r="A117" s="6" t="s">
        <v>244</v>
      </c>
      <c r="B117" s="6" t="s">
        <v>245</v>
      </c>
      <c r="C117" s="4">
        <f>DATE(2026,5,6)+TIME(10,55,39)</f>
        <v>46148.455312500002</v>
      </c>
      <c r="D117" s="3" t="s">
        <v>29</v>
      </c>
      <c r="E117" s="3" t="s">
        <v>30</v>
      </c>
      <c r="F117" s="3" t="s">
        <v>69</v>
      </c>
    </row>
    <row r="118" spans="1:6" ht="15.5" x14ac:dyDescent="0.35">
      <c r="A118" s="6" t="s">
        <v>246</v>
      </c>
      <c r="B118" s="6" t="s">
        <v>247</v>
      </c>
      <c r="C118" s="2">
        <f>DATE(2026,5,6)+TIME(10,31,38)</f>
        <v>46148.438634259262</v>
      </c>
      <c r="D118" s="1" t="s">
        <v>29</v>
      </c>
      <c r="E118" s="1" t="s">
        <v>30</v>
      </c>
      <c r="F118" s="1" t="s">
        <v>24</v>
      </c>
    </row>
    <row r="119" spans="1:6" ht="15.5" x14ac:dyDescent="0.35">
      <c r="A119" s="6" t="s">
        <v>141</v>
      </c>
      <c r="B119" s="6" t="s">
        <v>248</v>
      </c>
      <c r="C119" s="4">
        <f>DATE(2026,5,4)+TIME(7,7,33)</f>
        <v>46146.296909722223</v>
      </c>
      <c r="D119" s="3" t="s">
        <v>76</v>
      </c>
      <c r="E119" s="3" t="s">
        <v>77</v>
      </c>
      <c r="F119" s="3" t="s">
        <v>24</v>
      </c>
    </row>
    <row r="120" spans="1:6" ht="15.5" x14ac:dyDescent="0.35">
      <c r="A120" s="6" t="s">
        <v>249</v>
      </c>
      <c r="B120" s="6" t="s">
        <v>250</v>
      </c>
      <c r="C120" s="2">
        <f>DATE(2026,4,27)+TIME(15,48,47)</f>
        <v>46139.658877314818</v>
      </c>
      <c r="D120" s="1" t="s">
        <v>210</v>
      </c>
      <c r="E120" s="1" t="s">
        <v>251</v>
      </c>
      <c r="F120" s="1" t="s">
        <v>140</v>
      </c>
    </row>
    <row r="121" spans="1:6" ht="15.5" x14ac:dyDescent="0.35">
      <c r="A121" s="6" t="s">
        <v>252</v>
      </c>
      <c r="B121" s="6" t="s">
        <v>253</v>
      </c>
      <c r="C121" s="4">
        <f>DATE(2026,4,20)+TIME(19,2,45)</f>
        <v>46132.793576388889</v>
      </c>
      <c r="D121" s="3" t="s">
        <v>76</v>
      </c>
      <c r="E121" s="3" t="s">
        <v>77</v>
      </c>
      <c r="F121" s="3" t="s">
        <v>62</v>
      </c>
    </row>
    <row r="122" spans="1:6" ht="15.5" x14ac:dyDescent="0.35">
      <c r="A122" s="6" t="s">
        <v>254</v>
      </c>
      <c r="B122" s="6" t="s">
        <v>255</v>
      </c>
      <c r="C122" s="2">
        <f>DATE(2026,4,17)+TIME(22,44,54)</f>
        <v>46129.947847222225</v>
      </c>
      <c r="D122" s="1" t="s">
        <v>76</v>
      </c>
      <c r="E122" s="1" t="s">
        <v>77</v>
      </c>
      <c r="F122" s="1" t="s">
        <v>16</v>
      </c>
    </row>
    <row r="123" spans="1:6" ht="15.5" x14ac:dyDescent="0.35">
      <c r="A123" s="6" t="s">
        <v>256</v>
      </c>
      <c r="B123" s="6" t="s">
        <v>257</v>
      </c>
      <c r="C123" s="4">
        <f>DATE(2026,4,17)+TIME(15,35,38)</f>
        <v>46129.649745370371</v>
      </c>
      <c r="D123" s="3" t="s">
        <v>76</v>
      </c>
      <c r="E123" s="3" t="s">
        <v>77</v>
      </c>
      <c r="F123" s="3" t="s">
        <v>16</v>
      </c>
    </row>
    <row r="124" spans="1:6" ht="15.5" x14ac:dyDescent="0.35">
      <c r="A124" s="6" t="s">
        <v>258</v>
      </c>
      <c r="B124" s="6" t="s">
        <v>259</v>
      </c>
      <c r="C124" s="2">
        <f>DATE(2026,4,17)+TIME(8,36,11)</f>
        <v>46129.358460648145</v>
      </c>
      <c r="D124" s="1" t="s">
        <v>76</v>
      </c>
      <c r="E124" s="1" t="s">
        <v>77</v>
      </c>
      <c r="F124" s="1" t="s">
        <v>16</v>
      </c>
    </row>
    <row r="125" spans="1:6" ht="15.5" x14ac:dyDescent="0.35">
      <c r="A125" s="6" t="s">
        <v>260</v>
      </c>
      <c r="B125" s="6" t="s">
        <v>186</v>
      </c>
      <c r="C125" s="4">
        <f>DATE(2026,4,17)+TIME(8,34,13)</f>
        <v>46129.357094907406</v>
      </c>
      <c r="D125" s="3" t="s">
        <v>76</v>
      </c>
      <c r="E125" s="3" t="s">
        <v>77</v>
      </c>
      <c r="F125" s="3" t="s">
        <v>16</v>
      </c>
    </row>
    <row r="126" spans="1:6" ht="15.5" x14ac:dyDescent="0.35">
      <c r="A126" s="6" t="s">
        <v>261</v>
      </c>
      <c r="B126" s="6" t="s">
        <v>262</v>
      </c>
      <c r="C126" s="2">
        <f>DATE(2026,4,17)+TIME(8,32,8)</f>
        <v>46129.35564814815</v>
      </c>
      <c r="D126" s="1" t="s">
        <v>76</v>
      </c>
      <c r="E126" s="1" t="s">
        <v>77</v>
      </c>
      <c r="F126" s="1" t="s">
        <v>45</v>
      </c>
    </row>
    <row r="127" spans="1:6" ht="15.5" x14ac:dyDescent="0.35">
      <c r="A127" s="6" t="s">
        <v>263</v>
      </c>
      <c r="B127" s="6" t="s">
        <v>264</v>
      </c>
      <c r="C127" s="4">
        <f>DATE(2026,4,17)+TIME(8,16,4)</f>
        <v>46129.344490740739</v>
      </c>
      <c r="D127" s="3" t="s">
        <v>76</v>
      </c>
      <c r="E127" s="3" t="s">
        <v>77</v>
      </c>
      <c r="F127" s="3" t="s">
        <v>62</v>
      </c>
    </row>
    <row r="128" spans="1:6" ht="15.5" x14ac:dyDescent="0.35">
      <c r="A128" s="6" t="s">
        <v>265</v>
      </c>
      <c r="B128" s="6" t="s">
        <v>129</v>
      </c>
      <c r="C128" s="2">
        <f>DATE(2026,4,17)+TIME(7,46,41)</f>
        <v>46129.32408564815</v>
      </c>
      <c r="D128" s="1" t="s">
        <v>76</v>
      </c>
      <c r="E128" s="1" t="s">
        <v>77</v>
      </c>
      <c r="F128" s="1" t="s">
        <v>62</v>
      </c>
    </row>
    <row r="129" spans="1:6" ht="15.5" x14ac:dyDescent="0.35">
      <c r="A129" s="6" t="s">
        <v>266</v>
      </c>
      <c r="B129" s="6" t="s">
        <v>267</v>
      </c>
      <c r="C129" s="4">
        <f>DATE(2026,4,17)+TIME(7,40,1)</f>
        <v>46129.319456018522</v>
      </c>
      <c r="D129" s="3" t="s">
        <v>76</v>
      </c>
      <c r="E129" s="3" t="s">
        <v>77</v>
      </c>
      <c r="F129" s="3" t="s">
        <v>16</v>
      </c>
    </row>
    <row r="130" spans="1:6" ht="15.5" x14ac:dyDescent="0.35">
      <c r="A130" s="6" t="s">
        <v>268</v>
      </c>
      <c r="B130" s="6" t="s">
        <v>269</v>
      </c>
      <c r="C130" s="2">
        <f>DATE(2026,4,17)+TIME(7,28,28)</f>
        <v>46129.311435185184</v>
      </c>
      <c r="D130" s="1" t="s">
        <v>76</v>
      </c>
      <c r="E130" s="1" t="s">
        <v>77</v>
      </c>
      <c r="F130" s="1" t="s">
        <v>16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Details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Samantha Anderson</cp:lastModifiedBy>
  <dcterms:created xsi:type="dcterms:W3CDTF">2026-06-08T14:15:19Z</dcterms:created>
  <dcterms:modified xsi:type="dcterms:W3CDTF">2026-06-08T14:15:19Z</dcterms:modified>
  <cp:category/>
</cp:coreProperties>
</file>